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gruposecurity.sharepoint.com/sites/Capital/Documentos compartidos/Pilar III/2025/Archivos Consolidados/Excel/"/>
    </mc:Choice>
  </mc:AlternateContent>
  <xr:revisionPtr revIDLastSave="1872" documentId="13_ncr:1_{15228697-8F71-4F5A-B873-DB7133874AB2}" xr6:coauthVersionLast="47" xr6:coauthVersionMax="47" xr10:uidLastSave="{F86A2925-C871-4782-A4FB-BC4F66DC18B4}"/>
  <bookViews>
    <workbookView xWindow="-110" yWindow="-110" windowWidth="19420" windowHeight="11620" tabRatio="958" firstSheet="1" activeTab="1" xr2:uid="{00000000-000D-0000-FFFF-FFFF00000000}"/>
  </bookViews>
  <sheets>
    <sheet name="Indice" sheetId="1" r:id="rId1"/>
    <sheet name="KM1" sheetId="106" r:id="rId2"/>
    <sheet name="OV1 " sheetId="107" r:id="rId3"/>
    <sheet name="LI1" sheetId="111" r:id="rId4"/>
    <sheet name="LI2" sheetId="112" r:id="rId5"/>
    <sheet name="CCA" sheetId="86" r:id="rId6"/>
    <sheet name="CC1" sheetId="89" r:id="rId7"/>
    <sheet name="CC2" sheetId="90" r:id="rId8"/>
    <sheet name="LR1" sheetId="108" r:id="rId9"/>
    <sheet name="LR2" sheetId="109" r:id="rId10"/>
    <sheet name="LIQ1" sheetId="110" r:id="rId11"/>
    <sheet name="LIQ2" sheetId="91" r:id="rId12"/>
    <sheet name="CR1" sheetId="92" r:id="rId13"/>
    <sheet name="CR2" sheetId="93" r:id="rId14"/>
    <sheet name="CR3" sheetId="94" r:id="rId15"/>
    <sheet name="CR4" sheetId="95" r:id="rId16"/>
    <sheet name="CR5" sheetId="96" r:id="rId17"/>
    <sheet name="CCR1" sheetId="97" r:id="rId18"/>
    <sheet name="CCR3" sheetId="98" r:id="rId19"/>
    <sheet name="CCR5" sheetId="99" r:id="rId20"/>
    <sheet name="CCR8" sheetId="100" r:id="rId21"/>
    <sheet name="SEC1" sheetId="101" r:id="rId22"/>
    <sheet name="MR1" sheetId="105" r:id="rId23"/>
    <sheet name="OR1" sheetId="113" r:id="rId24"/>
    <sheet name="OR2" sheetId="114" r:id="rId25"/>
    <sheet name="OR3" sheetId="115" r:id="rId26"/>
    <sheet name="RMBL1" sheetId="116" r:id="rId27"/>
    <sheet name="REM1" sheetId="117" r:id="rId28"/>
    <sheet name="REM2" sheetId="118" r:id="rId29"/>
    <sheet name="ENC" sheetId="104" r:id="rId30"/>
    <sheet name="CDC" sheetId="119"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Toc404082824" localSheetId="2">'OV1 '!$B$39</definedName>
    <definedName name="_Toc404082825" localSheetId="2">'OV1 '!$B$41</definedName>
    <definedName name="_xlnm.Print_Area" localSheetId="6">'CC1'!$A$1:$E$117</definedName>
    <definedName name="_xlnm.Print_Area" localSheetId="7">'CC2'!$A$1:$F$94</definedName>
    <definedName name="_xlnm.Print_Area" localSheetId="5">CCA!$A$1:$J$59</definedName>
    <definedName name="_xlnm.Print_Area" localSheetId="17">'CCR1'!$A$1:$J$26</definedName>
    <definedName name="_xlnm.Print_Area" localSheetId="18">'CCR3'!$A$1:$M$29</definedName>
    <definedName name="_xlnm.Print_Area" localSheetId="19">'CCR5'!$A$1:$I$31</definedName>
    <definedName name="_xlnm.Print_Area" localSheetId="20">'CCR8'!$A$1:$F$40</definedName>
    <definedName name="_xlnm.Print_Area" localSheetId="12">'CR1'!$A$1:$K$26</definedName>
    <definedName name="_xlnm.Print_Area" localSheetId="13">'CR2'!$A$1:$E$24</definedName>
    <definedName name="_xlnm.Print_Area" localSheetId="14">'CR3'!$A$1:$I$24</definedName>
    <definedName name="_xlnm.Print_Area" localSheetId="15">'CR4'!$A$1:$J$43</definedName>
    <definedName name="_xlnm.Print_Area" localSheetId="16">'CR5'!$A$1:$N$39</definedName>
    <definedName name="_xlnm.Print_Area" localSheetId="29">ENC!$A$1:$H$37</definedName>
    <definedName name="_xlnm.Print_Area" localSheetId="0">Indice!$A$1:$E$68</definedName>
    <definedName name="_xlnm.Print_Area" localSheetId="1">'KM1'!$A$1:$F$58</definedName>
    <definedName name="_xlnm.Print_Area" localSheetId="10">'LIQ1'!$A$1:$F$47</definedName>
    <definedName name="_xlnm.Print_Area" localSheetId="11">'LIQ2'!$A$1:$I$56</definedName>
    <definedName name="_xlnm.Print_Area" localSheetId="8">'LR1'!$A$1:$H$30</definedName>
    <definedName name="_xlnm.Print_Area" localSheetId="9">'LR2'!$A$1:$F$47</definedName>
    <definedName name="_xlnm.Print_Area" localSheetId="22">'MR1'!$A$1:$E$28</definedName>
    <definedName name="_xlnm.Print_Area" localSheetId="2">'OV1 '!$A$1:$G$47</definedName>
    <definedName name="_xlnm.Print_Area" localSheetId="21">'SEC1'!$A$1:$P$32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7" i="111" l="1"/>
  <c r="E8" i="116"/>
  <c r="F8" i="116"/>
  <c r="E9" i="116"/>
  <c r="F9" i="116"/>
  <c r="E10" i="116"/>
  <c r="F10" i="116"/>
  <c r="E15" i="116"/>
  <c r="F15" i="116"/>
  <c r="D9" i="116"/>
  <c r="D10" i="116"/>
  <c r="D11" i="116"/>
  <c r="D12" i="116"/>
  <c r="D13" i="116"/>
  <c r="D14" i="116"/>
  <c r="D15" i="116"/>
  <c r="D8" i="116"/>
  <c r="E17" i="86"/>
  <c r="F17" i="86"/>
  <c r="G17" i="86"/>
  <c r="H17" i="86"/>
  <c r="I17" i="86"/>
  <c r="D17" i="86"/>
  <c r="E11" i="112"/>
  <c r="F11" i="112"/>
  <c r="G11" i="112"/>
  <c r="H11" i="112"/>
  <c r="E12" i="112"/>
  <c r="F12" i="112"/>
  <c r="G12" i="112"/>
  <c r="H12" i="112"/>
  <c r="E13" i="112"/>
  <c r="F13" i="112"/>
  <c r="G13" i="112"/>
  <c r="H13" i="112"/>
  <c r="E14" i="112"/>
  <c r="F14" i="112"/>
  <c r="G14" i="112"/>
  <c r="H14" i="112"/>
  <c r="E16" i="112"/>
  <c r="F16" i="112"/>
  <c r="G16" i="112"/>
  <c r="H16" i="112"/>
  <c r="E17" i="112"/>
  <c r="F17" i="112"/>
  <c r="G17" i="112"/>
  <c r="H17" i="112"/>
  <c r="E18" i="112"/>
  <c r="F18" i="112"/>
  <c r="G18" i="112"/>
  <c r="H18" i="112"/>
  <c r="D16" i="112"/>
  <c r="D17" i="112"/>
  <c r="D18" i="112"/>
  <c r="D12" i="112"/>
  <c r="D13" i="112"/>
  <c r="D14" i="112"/>
  <c r="D11" i="112"/>
  <c r="I63" i="111"/>
  <c r="H63" i="111"/>
  <c r="G63" i="111"/>
  <c r="F63" i="111"/>
  <c r="E63" i="111"/>
  <c r="I62" i="111"/>
  <c r="H62" i="111"/>
  <c r="G62" i="111"/>
  <c r="F62" i="111"/>
  <c r="E62" i="111"/>
  <c r="I61" i="111"/>
  <c r="H61" i="111"/>
  <c r="G61" i="111"/>
  <c r="F61" i="111"/>
  <c r="E61" i="111"/>
  <c r="I60" i="111"/>
  <c r="H60" i="111"/>
  <c r="G60" i="111"/>
  <c r="F60" i="111"/>
  <c r="E60" i="111"/>
  <c r="I59" i="111"/>
  <c r="H59" i="111"/>
  <c r="G59" i="111"/>
  <c r="F59" i="111"/>
  <c r="E59" i="111"/>
  <c r="I58" i="111"/>
  <c r="H58" i="111"/>
  <c r="G58" i="111"/>
  <c r="F58" i="111"/>
  <c r="E58" i="111"/>
  <c r="I57" i="111"/>
  <c r="H57" i="111"/>
  <c r="G57" i="111"/>
  <c r="F57" i="111"/>
  <c r="E57" i="111"/>
  <c r="I56" i="111"/>
  <c r="H56" i="111"/>
  <c r="G56" i="111"/>
  <c r="F56" i="111"/>
  <c r="E56" i="111"/>
  <c r="I55" i="111"/>
  <c r="H55" i="111"/>
  <c r="G55" i="111"/>
  <c r="F55" i="111"/>
  <c r="E55" i="111"/>
  <c r="I54" i="111"/>
  <c r="H54" i="111"/>
  <c r="G54" i="111"/>
  <c r="F54" i="111"/>
  <c r="E54" i="111"/>
  <c r="I53" i="111"/>
  <c r="H53" i="111"/>
  <c r="G53" i="111"/>
  <c r="F53" i="111"/>
  <c r="E53" i="111"/>
  <c r="I52" i="111"/>
  <c r="H52" i="111"/>
  <c r="G52" i="111"/>
  <c r="F52" i="111"/>
  <c r="E52" i="111"/>
  <c r="I51" i="111"/>
  <c r="H51" i="111"/>
  <c r="G51" i="111"/>
  <c r="F51" i="111"/>
  <c r="E51" i="111"/>
  <c r="I50" i="111"/>
  <c r="H50" i="111"/>
  <c r="G50" i="111"/>
  <c r="F50" i="111"/>
  <c r="E50" i="111"/>
  <c r="I49" i="111"/>
  <c r="H49" i="111"/>
  <c r="G49" i="111"/>
  <c r="F49" i="111"/>
  <c r="E49" i="111"/>
  <c r="I48" i="111"/>
  <c r="H48" i="111"/>
  <c r="G48" i="111"/>
  <c r="F48" i="111"/>
  <c r="E48" i="111"/>
  <c r="I47" i="111"/>
  <c r="H47" i="111"/>
  <c r="G47" i="111"/>
  <c r="F47" i="111"/>
  <c r="E47" i="111"/>
  <c r="I46" i="111"/>
  <c r="H46" i="111"/>
  <c r="G46" i="111"/>
  <c r="F46" i="111"/>
  <c r="E46" i="111"/>
  <c r="I45" i="111"/>
  <c r="H45" i="111"/>
  <c r="G45" i="111"/>
  <c r="F45" i="111"/>
  <c r="E45" i="111"/>
  <c r="I44" i="111"/>
  <c r="H44" i="111"/>
  <c r="G44" i="111"/>
  <c r="F44" i="111"/>
  <c r="E44" i="111"/>
  <c r="I43" i="111"/>
  <c r="H43" i="111"/>
  <c r="G43" i="111"/>
  <c r="F43" i="111"/>
  <c r="E43" i="111"/>
  <c r="I42" i="111"/>
  <c r="H42" i="111"/>
  <c r="G42" i="111"/>
  <c r="F42" i="111"/>
  <c r="E42" i="111"/>
  <c r="I41" i="111"/>
  <c r="H41" i="111"/>
  <c r="G41" i="111"/>
  <c r="F41" i="111"/>
  <c r="E41" i="111"/>
  <c r="I39" i="111"/>
  <c r="H39" i="111"/>
  <c r="G39" i="111"/>
  <c r="F39" i="111"/>
  <c r="E39" i="111"/>
  <c r="I38" i="111"/>
  <c r="H38" i="111"/>
  <c r="G38" i="111"/>
  <c r="F38" i="111"/>
  <c r="E38" i="111"/>
  <c r="I37" i="111"/>
  <c r="H37" i="111"/>
  <c r="G37" i="111"/>
  <c r="F37" i="111"/>
  <c r="E37" i="111"/>
  <c r="I36" i="111"/>
  <c r="H36" i="111"/>
  <c r="G36" i="111"/>
  <c r="F36" i="111"/>
  <c r="E36" i="111"/>
  <c r="I35" i="111"/>
  <c r="H35" i="111"/>
  <c r="G35" i="111"/>
  <c r="F35" i="111"/>
  <c r="E35" i="111"/>
  <c r="I34" i="111"/>
  <c r="H34" i="111"/>
  <c r="G34" i="111"/>
  <c r="F34" i="111"/>
  <c r="E34" i="111"/>
  <c r="I33" i="111"/>
  <c r="H33" i="111"/>
  <c r="G33" i="111"/>
  <c r="F33" i="111"/>
  <c r="E33" i="111"/>
  <c r="I32" i="111"/>
  <c r="H32" i="111"/>
  <c r="G32" i="111"/>
  <c r="F32" i="111"/>
  <c r="E32" i="111"/>
  <c r="I31" i="111"/>
  <c r="H31" i="111"/>
  <c r="G31" i="111"/>
  <c r="F31" i="111"/>
  <c r="E31" i="111"/>
  <c r="I30" i="111"/>
  <c r="H30" i="111"/>
  <c r="G30" i="111"/>
  <c r="F30" i="111"/>
  <c r="E30" i="111"/>
  <c r="I29" i="111"/>
  <c r="H29" i="111"/>
  <c r="G29" i="111"/>
  <c r="F29" i="111"/>
  <c r="E29" i="111"/>
  <c r="I28" i="111"/>
  <c r="H28" i="111"/>
  <c r="G28" i="111"/>
  <c r="F28" i="111"/>
  <c r="E28" i="111"/>
  <c r="I27" i="111"/>
  <c r="H27" i="111"/>
  <c r="G27" i="111"/>
  <c r="F27" i="111"/>
  <c r="E27" i="111"/>
  <c r="I26" i="111"/>
  <c r="H26" i="111"/>
  <c r="G26" i="111"/>
  <c r="F26" i="111"/>
  <c r="E26" i="111"/>
  <c r="I25" i="111"/>
  <c r="H25" i="111"/>
  <c r="G25" i="111"/>
  <c r="F25" i="111"/>
  <c r="E25" i="111"/>
  <c r="I24" i="111"/>
  <c r="H24" i="111"/>
  <c r="G24" i="111"/>
  <c r="F24" i="111"/>
  <c r="E24" i="111"/>
  <c r="I23" i="111"/>
  <c r="H23" i="111"/>
  <c r="G23" i="111"/>
  <c r="F23" i="111"/>
  <c r="E23" i="111"/>
  <c r="I22" i="111"/>
  <c r="H22" i="111"/>
  <c r="G22" i="111"/>
  <c r="F22" i="111"/>
  <c r="E22" i="111"/>
  <c r="I21" i="111"/>
  <c r="H21" i="111"/>
  <c r="G21" i="111"/>
  <c r="F21" i="111"/>
  <c r="E21" i="111"/>
  <c r="I20" i="111"/>
  <c r="H20" i="111"/>
  <c r="G20" i="111"/>
  <c r="F20" i="111"/>
  <c r="E20" i="111"/>
  <c r="I19" i="111"/>
  <c r="H19" i="111"/>
  <c r="G19" i="111"/>
  <c r="F19" i="111"/>
  <c r="E19" i="111"/>
  <c r="I18" i="111"/>
  <c r="H18" i="111"/>
  <c r="G18" i="111"/>
  <c r="F18" i="111"/>
  <c r="E18" i="111"/>
  <c r="I17" i="111"/>
  <c r="H17" i="111"/>
  <c r="G17" i="111"/>
  <c r="F17" i="111"/>
  <c r="E17" i="111"/>
  <c r="I16" i="111"/>
  <c r="H16" i="111"/>
  <c r="G16" i="111"/>
  <c r="F16" i="111"/>
  <c r="E16" i="111"/>
  <c r="I15" i="111"/>
  <c r="H15" i="111"/>
  <c r="G15" i="111"/>
  <c r="F15" i="111"/>
  <c r="E15" i="111"/>
  <c r="I14" i="111"/>
  <c r="H14" i="111"/>
  <c r="G14" i="111"/>
  <c r="F14" i="111"/>
  <c r="E14" i="111"/>
  <c r="I13" i="111"/>
  <c r="H13" i="111"/>
  <c r="G13" i="111"/>
  <c r="F13" i="111"/>
  <c r="E13" i="111"/>
  <c r="I12" i="111"/>
  <c r="H12" i="111"/>
  <c r="G12" i="111"/>
  <c r="F12" i="111"/>
  <c r="E12" i="111"/>
  <c r="C13" i="111"/>
  <c r="C14" i="111"/>
  <c r="C15" i="111"/>
  <c r="C16" i="111"/>
  <c r="C17" i="111"/>
  <c r="C18" i="111"/>
  <c r="C19" i="111"/>
  <c r="C20" i="111"/>
  <c r="C21" i="111"/>
  <c r="C22" i="111"/>
  <c r="C23" i="111"/>
  <c r="C24" i="111"/>
  <c r="C25" i="111"/>
  <c r="C26" i="111"/>
  <c r="C27" i="111"/>
  <c r="C28" i="111"/>
  <c r="C29" i="111"/>
  <c r="C30" i="111"/>
  <c r="C31" i="111"/>
  <c r="C32" i="111"/>
  <c r="C33" i="111"/>
  <c r="C34" i="111"/>
  <c r="C35" i="111"/>
  <c r="C36" i="111"/>
  <c r="C37" i="111"/>
  <c r="C38" i="111"/>
  <c r="C39" i="111"/>
  <c r="C41" i="111"/>
  <c r="C42" i="111"/>
  <c r="C43" i="111"/>
  <c r="C44" i="111"/>
  <c r="C45" i="111"/>
  <c r="C46" i="111"/>
  <c r="C47" i="111"/>
  <c r="C48" i="111"/>
  <c r="C49" i="111"/>
  <c r="C50" i="111"/>
  <c r="C51" i="111"/>
  <c r="C52" i="111"/>
  <c r="C53" i="111"/>
  <c r="C54" i="111"/>
  <c r="C55" i="111"/>
  <c r="C56" i="111"/>
  <c r="C57" i="111"/>
  <c r="C58" i="111"/>
  <c r="C59" i="111"/>
  <c r="C60" i="111"/>
  <c r="C61" i="111"/>
  <c r="C62" i="111"/>
  <c r="C63" i="111"/>
  <c r="C12" i="111"/>
  <c r="D41" i="106"/>
  <c r="C11" i="118"/>
  <c r="D11" i="118"/>
  <c r="E11" i="118"/>
  <c r="F11" i="118"/>
  <c r="G11" i="118"/>
  <c r="H11" i="118"/>
  <c r="H10" i="118"/>
  <c r="F10" i="118"/>
  <c r="G10" i="118"/>
  <c r="E10" i="118"/>
  <c r="D10" i="118"/>
  <c r="C10" i="118"/>
  <c r="F10" i="117"/>
  <c r="F11" i="117"/>
  <c r="F12" i="117"/>
  <c r="F13" i="117"/>
  <c r="F14" i="117"/>
  <c r="F15" i="117"/>
  <c r="F16" i="117"/>
  <c r="F17" i="117"/>
  <c r="F18" i="117"/>
  <c r="F19" i="117"/>
  <c r="F20" i="117"/>
  <c r="F21" i="117"/>
  <c r="F22" i="117"/>
  <c r="F23" i="117"/>
  <c r="F24" i="117"/>
  <c r="F25" i="117"/>
  <c r="F26" i="117"/>
  <c r="E12" i="117"/>
  <c r="E13" i="117"/>
  <c r="E14" i="117"/>
  <c r="E15" i="117"/>
  <c r="E16" i="117"/>
  <c r="E17" i="117"/>
  <c r="E18" i="117"/>
  <c r="E19" i="117"/>
  <c r="E20" i="117"/>
  <c r="E21" i="117"/>
  <c r="E22" i="117"/>
  <c r="E23" i="117"/>
  <c r="E24" i="117"/>
  <c r="E25" i="117"/>
  <c r="E26" i="117"/>
  <c r="E11" i="117"/>
  <c r="E10" i="117"/>
  <c r="E18" i="116" l="1"/>
  <c r="E17" i="116"/>
  <c r="C18" i="116"/>
  <c r="C17" i="116"/>
  <c r="C10" i="116"/>
  <c r="C11" i="116"/>
  <c r="C12" i="116"/>
  <c r="C13" i="116"/>
  <c r="C14" i="116"/>
  <c r="C15" i="116"/>
  <c r="C9" i="116"/>
  <c r="C16" i="116"/>
  <c r="D10" i="105"/>
  <c r="D11" i="105"/>
  <c r="D12" i="105"/>
  <c r="D13" i="105"/>
  <c r="D14" i="105"/>
  <c r="D15" i="105"/>
  <c r="D16" i="105"/>
  <c r="D17" i="105"/>
  <c r="D8" i="105"/>
  <c r="D9" i="105"/>
  <c r="H45" i="91"/>
  <c r="D44" i="91"/>
  <c r="E44" i="91"/>
  <c r="F44" i="91"/>
  <c r="G44" i="91"/>
  <c r="H44" i="91"/>
  <c r="D42" i="91"/>
  <c r="D43" i="91"/>
  <c r="H43" i="91"/>
  <c r="G43" i="91"/>
  <c r="F43" i="91"/>
  <c r="E43" i="91"/>
  <c r="H42" i="91"/>
  <c r="G42" i="91"/>
  <c r="F42" i="91"/>
  <c r="E42" i="91"/>
  <c r="H41" i="91"/>
  <c r="G41" i="91"/>
  <c r="F41" i="91"/>
  <c r="E41" i="91"/>
  <c r="H40" i="91"/>
  <c r="G40" i="91"/>
  <c r="F40" i="91"/>
  <c r="E40" i="91"/>
  <c r="H39" i="91"/>
  <c r="G39" i="91"/>
  <c r="F39" i="91"/>
  <c r="E39" i="91"/>
  <c r="D38" i="91"/>
  <c r="H37" i="91"/>
  <c r="G37" i="91"/>
  <c r="F37" i="91"/>
  <c r="E37" i="91"/>
  <c r="D37" i="91"/>
  <c r="H36" i="91"/>
  <c r="G36" i="91"/>
  <c r="F36" i="91"/>
  <c r="E36" i="91"/>
  <c r="D36" i="91"/>
  <c r="H35" i="91"/>
  <c r="G35" i="91"/>
  <c r="F35" i="91"/>
  <c r="E35" i="91"/>
  <c r="D35" i="91"/>
  <c r="H33" i="91"/>
  <c r="G33" i="91"/>
  <c r="F33" i="91"/>
  <c r="E33" i="91"/>
  <c r="D33" i="91"/>
  <c r="D24" i="91"/>
  <c r="E24" i="91"/>
  <c r="F24" i="91"/>
  <c r="G24" i="91"/>
  <c r="H24" i="91"/>
  <c r="D25" i="91"/>
  <c r="E25" i="91"/>
  <c r="F25" i="91"/>
  <c r="G25" i="91"/>
  <c r="H25" i="91"/>
  <c r="D26" i="91"/>
  <c r="E26" i="91"/>
  <c r="F26" i="91"/>
  <c r="G26" i="91"/>
  <c r="H26" i="91"/>
  <c r="D27" i="91"/>
  <c r="E27" i="91"/>
  <c r="F27" i="91"/>
  <c r="G27" i="91"/>
  <c r="H27" i="91"/>
  <c r="D28" i="91"/>
  <c r="E28" i="91"/>
  <c r="F28" i="91"/>
  <c r="G28" i="91"/>
  <c r="H28" i="91"/>
  <c r="D29" i="91"/>
  <c r="E29" i="91"/>
  <c r="F29" i="91"/>
  <c r="G29" i="91"/>
  <c r="H29" i="91"/>
  <c r="D30" i="91"/>
  <c r="E30" i="91"/>
  <c r="F30" i="91"/>
  <c r="G30" i="91"/>
  <c r="H30" i="91"/>
  <c r="D31" i="91"/>
  <c r="E31" i="91"/>
  <c r="F31" i="91"/>
  <c r="G31" i="91"/>
  <c r="H31" i="91"/>
  <c r="H23" i="91"/>
  <c r="D23" i="91"/>
  <c r="E22" i="91"/>
  <c r="F22" i="91"/>
  <c r="G22" i="91"/>
  <c r="E23" i="91"/>
  <c r="F23" i="91"/>
  <c r="G23" i="91"/>
  <c r="D12" i="91"/>
  <c r="E12" i="91"/>
  <c r="F12" i="91"/>
  <c r="G12" i="91"/>
  <c r="H12" i="91"/>
  <c r="D13" i="91"/>
  <c r="E13" i="91"/>
  <c r="F13" i="91"/>
  <c r="G13" i="91"/>
  <c r="H13" i="91"/>
  <c r="D14" i="91"/>
  <c r="E14" i="91"/>
  <c r="F14" i="91"/>
  <c r="G14" i="91"/>
  <c r="H14" i="91"/>
  <c r="D15" i="91"/>
  <c r="E15" i="91"/>
  <c r="F15" i="91"/>
  <c r="G15" i="91"/>
  <c r="H15" i="91"/>
  <c r="D16" i="91"/>
  <c r="E16" i="91"/>
  <c r="F16" i="91"/>
  <c r="G16" i="91"/>
  <c r="H16" i="91"/>
  <c r="D17" i="91"/>
  <c r="E17" i="91"/>
  <c r="F17" i="91"/>
  <c r="G17" i="91"/>
  <c r="H17" i="91"/>
  <c r="D18" i="91"/>
  <c r="E18" i="91"/>
  <c r="F18" i="91"/>
  <c r="G18" i="91"/>
  <c r="H18" i="91"/>
  <c r="D19" i="91"/>
  <c r="E19" i="91"/>
  <c r="F19" i="91"/>
  <c r="G19" i="91"/>
  <c r="H19" i="91"/>
  <c r="D20" i="91"/>
  <c r="E20" i="91"/>
  <c r="F20" i="91"/>
  <c r="G20" i="91"/>
  <c r="H20" i="91"/>
  <c r="D21" i="91"/>
  <c r="E21" i="91"/>
  <c r="F21" i="91"/>
  <c r="G21" i="91"/>
  <c r="H21" i="91"/>
  <c r="E11" i="91"/>
  <c r="F11" i="91"/>
  <c r="G11" i="91"/>
  <c r="H11" i="91"/>
  <c r="D11" i="91"/>
  <c r="E36" i="110"/>
  <c r="E35" i="110"/>
  <c r="E34" i="110"/>
  <c r="E32" i="110"/>
  <c r="E31" i="110"/>
  <c r="D31" i="110"/>
  <c r="E30" i="110"/>
  <c r="D30" i="110"/>
  <c r="E29" i="110"/>
  <c r="D29" i="110"/>
  <c r="E27" i="110"/>
  <c r="E26" i="110"/>
  <c r="D26" i="110"/>
  <c r="E25" i="110"/>
  <c r="D25" i="110"/>
  <c r="E24" i="110"/>
  <c r="D24" i="110"/>
  <c r="E23" i="110"/>
  <c r="D23" i="110"/>
  <c r="E22" i="110"/>
  <c r="D22" i="110"/>
  <c r="E21" i="110"/>
  <c r="D21" i="110"/>
  <c r="E20" i="110"/>
  <c r="D20" i="110"/>
  <c r="E19" i="110"/>
  <c r="D19" i="110"/>
  <c r="E18" i="110"/>
  <c r="D18" i="110"/>
  <c r="E17" i="110"/>
  <c r="D17" i="110"/>
  <c r="E16" i="110"/>
  <c r="D16" i="110"/>
  <c r="E15" i="110"/>
  <c r="D15" i="110"/>
  <c r="E14" i="110"/>
  <c r="D14" i="110"/>
  <c r="E13" i="110"/>
  <c r="D13" i="110"/>
  <c r="E11" i="110"/>
  <c r="D11" i="110"/>
  <c r="C83" i="90" l="1"/>
  <c r="C82" i="90"/>
  <c r="C81" i="90"/>
  <c r="C80" i="90"/>
  <c r="C79" i="90"/>
  <c r="C78" i="90"/>
  <c r="C77" i="90"/>
  <c r="C76" i="90"/>
  <c r="C75" i="90"/>
  <c r="C74" i="90"/>
  <c r="C73" i="90"/>
  <c r="C72" i="90"/>
  <c r="C71" i="90"/>
  <c r="C69" i="90"/>
  <c r="C68" i="90"/>
  <c r="C67" i="90"/>
  <c r="C66" i="90"/>
  <c r="C65" i="90"/>
  <c r="C64" i="90"/>
  <c r="C63" i="90"/>
  <c r="C62" i="90"/>
  <c r="C61" i="90"/>
  <c r="C60" i="90"/>
  <c r="C59" i="90"/>
  <c r="C58" i="90"/>
  <c r="C57" i="90"/>
  <c r="C56" i="90"/>
  <c r="C55" i="90"/>
  <c r="C54" i="90"/>
  <c r="C53" i="90"/>
  <c r="C52" i="90"/>
  <c r="C51" i="90"/>
  <c r="C50" i="90"/>
  <c r="C49" i="90"/>
  <c r="C48" i="90"/>
  <c r="C47" i="90"/>
  <c r="C46" i="90"/>
  <c r="C45" i="90"/>
  <c r="C44" i="90"/>
  <c r="C43" i="90"/>
  <c r="C12" i="90"/>
  <c r="C13" i="90"/>
  <c r="C14" i="90"/>
  <c r="C15" i="90"/>
  <c r="C16" i="90"/>
  <c r="C17" i="90"/>
  <c r="C18" i="90"/>
  <c r="C19" i="90"/>
  <c r="C20" i="90"/>
  <c r="C21" i="90"/>
  <c r="C22" i="90"/>
  <c r="C23" i="90"/>
  <c r="C24" i="90"/>
  <c r="C25" i="90"/>
  <c r="C26" i="90"/>
  <c r="C27" i="90"/>
  <c r="C28" i="90"/>
  <c r="C29" i="90"/>
  <c r="C30" i="90"/>
  <c r="C31" i="90"/>
  <c r="C32" i="90"/>
  <c r="C33" i="90"/>
  <c r="C34" i="90"/>
  <c r="C35" i="90"/>
  <c r="C36" i="90"/>
  <c r="C37" i="90"/>
  <c r="C38" i="90"/>
  <c r="C39" i="90"/>
  <c r="C40" i="90"/>
  <c r="C41" i="90"/>
  <c r="C11" i="90"/>
  <c r="F10" i="104"/>
  <c r="G10" i="104"/>
  <c r="F11" i="104"/>
  <c r="G11" i="104"/>
  <c r="F12" i="104"/>
  <c r="G12" i="104"/>
  <c r="F13" i="104"/>
  <c r="G13" i="104"/>
  <c r="F14" i="104"/>
  <c r="G14" i="104"/>
  <c r="F15" i="104"/>
  <c r="G15" i="104"/>
  <c r="F16" i="104"/>
  <c r="G16" i="104"/>
  <c r="F17" i="104"/>
  <c r="G17" i="104"/>
  <c r="F18" i="104"/>
  <c r="G18" i="104"/>
  <c r="F19" i="104"/>
  <c r="G19" i="104"/>
  <c r="F20" i="104"/>
  <c r="G20" i="104"/>
  <c r="F21" i="104"/>
  <c r="G21" i="104"/>
  <c r="F22" i="104"/>
  <c r="G22" i="104"/>
  <c r="F23" i="104"/>
  <c r="G23" i="104"/>
  <c r="F24" i="104"/>
  <c r="G24" i="104"/>
  <c r="F25" i="104"/>
  <c r="G25" i="104"/>
  <c r="F26" i="104"/>
  <c r="G26" i="104"/>
  <c r="E10" i="104"/>
  <c r="E11" i="104"/>
  <c r="E12" i="104"/>
  <c r="E13" i="104"/>
  <c r="E14" i="104"/>
  <c r="E15" i="104"/>
  <c r="E16" i="104"/>
  <c r="E17" i="104"/>
  <c r="E18" i="104"/>
  <c r="E19" i="104"/>
  <c r="E20" i="104"/>
  <c r="E21" i="104"/>
  <c r="E22" i="104"/>
  <c r="E23" i="104"/>
  <c r="E24" i="104"/>
  <c r="E25" i="104"/>
  <c r="E26" i="104"/>
  <c r="D11" i="104"/>
  <c r="D12" i="104"/>
  <c r="D13" i="104"/>
  <c r="D14" i="104"/>
  <c r="D15" i="104"/>
  <c r="D16" i="104"/>
  <c r="D17" i="104"/>
  <c r="D18" i="104"/>
  <c r="D19" i="104"/>
  <c r="D20" i="104"/>
  <c r="D21" i="104"/>
  <c r="D22" i="104"/>
  <c r="D23" i="104"/>
  <c r="D24" i="104"/>
  <c r="D25" i="104"/>
  <c r="D26" i="104"/>
  <c r="D10" i="104"/>
  <c r="D9" i="115"/>
  <c r="D10" i="115"/>
  <c r="D11" i="115"/>
  <c r="D8" i="115"/>
  <c r="E22" i="113"/>
  <c r="F22" i="113"/>
  <c r="G22" i="113"/>
  <c r="H22" i="113"/>
  <c r="I22" i="113"/>
  <c r="J22" i="113"/>
  <c r="K22" i="113"/>
  <c r="E23" i="113"/>
  <c r="F23" i="113"/>
  <c r="G23" i="113"/>
  <c r="H23" i="113"/>
  <c r="I23" i="113"/>
  <c r="J23" i="113"/>
  <c r="K23" i="113"/>
  <c r="D23" i="113"/>
  <c r="D22" i="113"/>
  <c r="N10" i="113"/>
  <c r="N11" i="113"/>
  <c r="E10" i="113"/>
  <c r="F10" i="113"/>
  <c r="G10" i="113"/>
  <c r="H10" i="113"/>
  <c r="I10" i="113"/>
  <c r="J10" i="113"/>
  <c r="K10" i="113"/>
  <c r="E11" i="113"/>
  <c r="F11" i="113"/>
  <c r="G11" i="113"/>
  <c r="H11" i="113"/>
  <c r="I11" i="113"/>
  <c r="J11" i="113"/>
  <c r="K11" i="113"/>
  <c r="D11" i="113"/>
  <c r="D10" i="113"/>
  <c r="E8" i="113"/>
  <c r="F8" i="113"/>
  <c r="G8" i="113"/>
  <c r="H8" i="113"/>
  <c r="I8" i="113"/>
  <c r="J8" i="113"/>
  <c r="K8" i="113"/>
  <c r="L8" i="113"/>
  <c r="M8" i="113"/>
  <c r="D8" i="113"/>
  <c r="E8" i="114"/>
  <c r="F8" i="114"/>
  <c r="D8" i="114"/>
  <c r="D28" i="114"/>
  <c r="D27" i="114"/>
  <c r="E21" i="114"/>
  <c r="F21" i="114"/>
  <c r="E22" i="114"/>
  <c r="F22" i="114"/>
  <c r="E16" i="114"/>
  <c r="F16" i="114"/>
  <c r="E17" i="114"/>
  <c r="F17" i="114"/>
  <c r="E18" i="114"/>
  <c r="F18" i="114"/>
  <c r="E19" i="114"/>
  <c r="F19" i="114"/>
  <c r="E11" i="114"/>
  <c r="F11" i="114"/>
  <c r="E12" i="114"/>
  <c r="F12" i="114"/>
  <c r="E13" i="114"/>
  <c r="F13" i="114"/>
  <c r="E14" i="114"/>
  <c r="F14" i="114"/>
  <c r="D11" i="114"/>
  <c r="D12" i="114"/>
  <c r="D13" i="114"/>
  <c r="D14" i="114"/>
  <c r="D15" i="114"/>
  <c r="D16" i="114"/>
  <c r="D17" i="114"/>
  <c r="D18" i="114"/>
  <c r="D19" i="114"/>
  <c r="D20" i="114"/>
  <c r="D21" i="114"/>
  <c r="D22" i="114"/>
  <c r="D23" i="114"/>
  <c r="D24" i="114"/>
  <c r="D10" i="114"/>
  <c r="E11" i="101"/>
  <c r="F11" i="101"/>
  <c r="G11" i="101"/>
  <c r="H11" i="101"/>
  <c r="I11" i="101"/>
  <c r="J11" i="101"/>
  <c r="K11" i="101"/>
  <c r="L11" i="101"/>
  <c r="M11" i="101"/>
  <c r="N11" i="101"/>
  <c r="O11" i="101"/>
  <c r="E12" i="101"/>
  <c r="F12" i="101"/>
  <c r="G12" i="101"/>
  <c r="H12" i="101"/>
  <c r="I12" i="101"/>
  <c r="J12" i="101"/>
  <c r="K12" i="101"/>
  <c r="L12" i="101"/>
  <c r="M12" i="101"/>
  <c r="N12" i="101"/>
  <c r="O12" i="101"/>
  <c r="E13" i="101"/>
  <c r="F13" i="101"/>
  <c r="G13" i="101"/>
  <c r="H13" i="101"/>
  <c r="I13" i="101"/>
  <c r="J13" i="101"/>
  <c r="K13" i="101"/>
  <c r="L13" i="101"/>
  <c r="M13" i="101"/>
  <c r="N13" i="101"/>
  <c r="O13" i="101"/>
  <c r="E14" i="101"/>
  <c r="F14" i="101"/>
  <c r="G14" i="101"/>
  <c r="H14" i="101"/>
  <c r="I14" i="101"/>
  <c r="J14" i="101"/>
  <c r="K14" i="101"/>
  <c r="L14" i="101"/>
  <c r="M14" i="101"/>
  <c r="N14" i="101"/>
  <c r="O14" i="101"/>
  <c r="E16" i="101"/>
  <c r="F16" i="101"/>
  <c r="G16" i="101"/>
  <c r="H16" i="101"/>
  <c r="I16" i="101"/>
  <c r="J16" i="101"/>
  <c r="K16" i="101"/>
  <c r="L16" i="101"/>
  <c r="M16" i="101"/>
  <c r="N16" i="101"/>
  <c r="O16" i="101"/>
  <c r="E17" i="101"/>
  <c r="F17" i="101"/>
  <c r="G17" i="101"/>
  <c r="H17" i="101"/>
  <c r="I17" i="101"/>
  <c r="J17" i="101"/>
  <c r="K17" i="101"/>
  <c r="L17" i="101"/>
  <c r="M17" i="101"/>
  <c r="N17" i="101"/>
  <c r="O17" i="101"/>
  <c r="E18" i="101"/>
  <c r="F18" i="101"/>
  <c r="G18" i="101"/>
  <c r="H18" i="101"/>
  <c r="I18" i="101"/>
  <c r="J18" i="101"/>
  <c r="K18" i="101"/>
  <c r="L18" i="101"/>
  <c r="M18" i="101"/>
  <c r="N18" i="101"/>
  <c r="O18" i="101"/>
  <c r="E19" i="101"/>
  <c r="F19" i="101"/>
  <c r="G19" i="101"/>
  <c r="H19" i="101"/>
  <c r="I19" i="101"/>
  <c r="J19" i="101"/>
  <c r="K19" i="101"/>
  <c r="L19" i="101"/>
  <c r="M19" i="101"/>
  <c r="N19" i="101"/>
  <c r="O19" i="101"/>
  <c r="E20" i="101"/>
  <c r="F20" i="101"/>
  <c r="G20" i="101"/>
  <c r="H20" i="101"/>
  <c r="I20" i="101"/>
  <c r="J20" i="101"/>
  <c r="K20" i="101"/>
  <c r="L20" i="101"/>
  <c r="M20" i="101"/>
  <c r="N20" i="101"/>
  <c r="O20" i="101"/>
  <c r="D12" i="101"/>
  <c r="D13" i="101"/>
  <c r="D14" i="101"/>
  <c r="D16" i="101"/>
  <c r="D17" i="101"/>
  <c r="D18" i="101"/>
  <c r="D19" i="101"/>
  <c r="D20" i="101"/>
  <c r="D11" i="101"/>
  <c r="E29" i="100"/>
  <c r="E28" i="100"/>
  <c r="E27" i="100"/>
  <c r="E25" i="100"/>
  <c r="D29" i="100"/>
  <c r="D28" i="100"/>
  <c r="D27" i="100"/>
  <c r="D26" i="100"/>
  <c r="D25" i="100"/>
  <c r="D23" i="100"/>
  <c r="D22" i="100"/>
  <c r="D21" i="100"/>
  <c r="E23" i="100"/>
  <c r="E22" i="100"/>
  <c r="E21" i="100"/>
  <c r="E20" i="100"/>
  <c r="E19" i="100"/>
  <c r="E18" i="100"/>
  <c r="E17" i="100"/>
  <c r="E15" i="100"/>
  <c r="D19" i="100"/>
  <c r="D18" i="100"/>
  <c r="D17" i="100"/>
  <c r="D16" i="100"/>
  <c r="D15" i="100"/>
  <c r="E10" i="100"/>
  <c r="E11" i="100"/>
  <c r="E12" i="100"/>
  <c r="E13" i="100"/>
  <c r="D12" i="100"/>
  <c r="D13" i="100"/>
  <c r="D11" i="100"/>
  <c r="D12" i="99"/>
  <c r="E12" i="99"/>
  <c r="F12" i="99"/>
  <c r="D13" i="99"/>
  <c r="E13" i="99"/>
  <c r="F13" i="99"/>
  <c r="D14" i="99"/>
  <c r="E14" i="99"/>
  <c r="F14" i="99"/>
  <c r="D15" i="99"/>
  <c r="E15" i="99"/>
  <c r="F15" i="99"/>
  <c r="D16" i="99"/>
  <c r="E16" i="99"/>
  <c r="F16" i="99"/>
  <c r="D17" i="99"/>
  <c r="E17" i="99"/>
  <c r="F17" i="99"/>
  <c r="D18" i="99"/>
  <c r="E18" i="99"/>
  <c r="F18" i="99"/>
  <c r="D19" i="99"/>
  <c r="E19" i="99"/>
  <c r="F19" i="99"/>
  <c r="D20" i="99"/>
  <c r="E20" i="99"/>
  <c r="F20" i="99"/>
  <c r="C13" i="99"/>
  <c r="C14" i="99"/>
  <c r="C15" i="99"/>
  <c r="C16" i="99"/>
  <c r="C17" i="99"/>
  <c r="C18" i="99"/>
  <c r="C19" i="99"/>
  <c r="C20" i="99"/>
  <c r="C12" i="99"/>
  <c r="E10" i="98"/>
  <c r="F10" i="98"/>
  <c r="G10" i="98"/>
  <c r="H10" i="98"/>
  <c r="I10" i="98"/>
  <c r="J10" i="98"/>
  <c r="K10" i="98"/>
  <c r="L10" i="98"/>
  <c r="E11" i="98"/>
  <c r="F11" i="98"/>
  <c r="G11" i="98"/>
  <c r="H11" i="98"/>
  <c r="I11" i="98"/>
  <c r="J11" i="98"/>
  <c r="K11" i="98"/>
  <c r="L11" i="98"/>
  <c r="E12" i="98"/>
  <c r="F12" i="98"/>
  <c r="G12" i="98"/>
  <c r="H12" i="98"/>
  <c r="I12" i="98"/>
  <c r="J12" i="98"/>
  <c r="K12" i="98"/>
  <c r="L12" i="98"/>
  <c r="E13" i="98"/>
  <c r="F13" i="98"/>
  <c r="G13" i="98"/>
  <c r="H13" i="98"/>
  <c r="I13" i="98"/>
  <c r="J13" i="98"/>
  <c r="K13" i="98"/>
  <c r="L13" i="98"/>
  <c r="E15" i="98"/>
  <c r="F15" i="98"/>
  <c r="G15" i="98"/>
  <c r="H15" i="98"/>
  <c r="I15" i="98"/>
  <c r="J15" i="98"/>
  <c r="K15" i="98"/>
  <c r="L15" i="98"/>
  <c r="E16" i="98"/>
  <c r="F16" i="98"/>
  <c r="G16" i="98"/>
  <c r="H16" i="98"/>
  <c r="I16" i="98"/>
  <c r="J16" i="98"/>
  <c r="K16" i="98"/>
  <c r="L16" i="98"/>
  <c r="E17" i="98"/>
  <c r="F17" i="98"/>
  <c r="G17" i="98"/>
  <c r="H17" i="98"/>
  <c r="I17" i="98"/>
  <c r="J17" i="98"/>
  <c r="K17" i="98"/>
  <c r="L17" i="98"/>
  <c r="E18" i="98"/>
  <c r="F18" i="98"/>
  <c r="G18" i="98"/>
  <c r="H18" i="98"/>
  <c r="I18" i="98"/>
  <c r="J18" i="98"/>
  <c r="K18" i="98"/>
  <c r="L18" i="98"/>
  <c r="D11" i="98"/>
  <c r="D12" i="98"/>
  <c r="D13" i="98"/>
  <c r="D15" i="98"/>
  <c r="D16" i="98"/>
  <c r="D17" i="98"/>
  <c r="D18" i="98"/>
  <c r="D10" i="98"/>
  <c r="E15" i="97"/>
  <c r="F15" i="97"/>
  <c r="G15" i="97"/>
  <c r="H15" i="97"/>
  <c r="I15" i="97"/>
  <c r="D15" i="97"/>
  <c r="E10" i="97"/>
  <c r="F10" i="97"/>
  <c r="G10" i="97"/>
  <c r="H10" i="97"/>
  <c r="I10" i="97"/>
  <c r="E11" i="97"/>
  <c r="F11" i="97"/>
  <c r="G11" i="97"/>
  <c r="H11" i="97"/>
  <c r="I11" i="97"/>
  <c r="D11" i="97"/>
  <c r="D10" i="97"/>
  <c r="E10" i="94"/>
  <c r="F10" i="94"/>
  <c r="G10" i="94"/>
  <c r="E11" i="94"/>
  <c r="F11" i="94"/>
  <c r="G11" i="94"/>
  <c r="E12" i="94"/>
  <c r="F12" i="94"/>
  <c r="G12" i="94"/>
  <c r="E13" i="94"/>
  <c r="F13" i="94"/>
  <c r="G13" i="94"/>
  <c r="D11" i="94"/>
  <c r="D12" i="94"/>
  <c r="D13" i="94"/>
  <c r="D10" i="94"/>
  <c r="D9" i="93"/>
  <c r="D10" i="93"/>
  <c r="D11" i="93"/>
  <c r="D12" i="93"/>
  <c r="D13" i="93"/>
  <c r="D8" i="93"/>
  <c r="J15" i="92"/>
  <c r="J14" i="92"/>
  <c r="J13" i="92"/>
  <c r="J12" i="92"/>
  <c r="J11" i="92"/>
  <c r="H15" i="92"/>
  <c r="G15" i="92"/>
  <c r="H14" i="92"/>
  <c r="G14" i="92"/>
  <c r="H13" i="92"/>
  <c r="G13" i="92"/>
  <c r="H12" i="92"/>
  <c r="G12" i="92"/>
  <c r="H11" i="92"/>
  <c r="G11" i="92"/>
  <c r="E11" i="92"/>
  <c r="E12" i="92"/>
  <c r="E13" i="92"/>
  <c r="E14" i="92"/>
  <c r="E15" i="92"/>
  <c r="D12" i="92"/>
  <c r="D13" i="92"/>
  <c r="D14" i="92"/>
  <c r="D15" i="92"/>
  <c r="D11" i="92"/>
  <c r="I32" i="95"/>
  <c r="H32" i="95"/>
  <c r="G32" i="95"/>
  <c r="F32" i="95"/>
  <c r="E32" i="95"/>
  <c r="D32" i="95"/>
  <c r="I31" i="95"/>
  <c r="H31" i="95"/>
  <c r="G31" i="95"/>
  <c r="F31" i="95"/>
  <c r="E31" i="95"/>
  <c r="D31" i="95"/>
  <c r="I30" i="95"/>
  <c r="H30" i="95"/>
  <c r="G30" i="95"/>
  <c r="F30" i="95"/>
  <c r="E30" i="95"/>
  <c r="D30" i="95"/>
  <c r="I29" i="95"/>
  <c r="H29" i="95"/>
  <c r="G29" i="95"/>
  <c r="F29" i="95"/>
  <c r="E29" i="95"/>
  <c r="D29" i="95"/>
  <c r="I28" i="95"/>
  <c r="H28" i="95"/>
  <c r="G28" i="95"/>
  <c r="F28" i="95"/>
  <c r="E28" i="95"/>
  <c r="D28" i="95"/>
  <c r="I27" i="95"/>
  <c r="H27" i="95"/>
  <c r="G27" i="95"/>
  <c r="F27" i="95"/>
  <c r="E27" i="95"/>
  <c r="D27" i="95"/>
  <c r="I26" i="95"/>
  <c r="H26" i="95"/>
  <c r="G26" i="95"/>
  <c r="F26" i="95"/>
  <c r="E26" i="95"/>
  <c r="D26" i="95"/>
  <c r="I24" i="95"/>
  <c r="H24" i="95"/>
  <c r="G24" i="95"/>
  <c r="F24" i="95"/>
  <c r="E24" i="95"/>
  <c r="D24" i="95"/>
  <c r="I23" i="95"/>
  <c r="H23" i="95"/>
  <c r="G23" i="95"/>
  <c r="F23" i="95"/>
  <c r="E23" i="95"/>
  <c r="D23" i="95"/>
  <c r="I22" i="95"/>
  <c r="H22" i="95"/>
  <c r="G22" i="95"/>
  <c r="F22" i="95"/>
  <c r="E22" i="95"/>
  <c r="D22" i="95"/>
  <c r="I21" i="95"/>
  <c r="H21" i="95"/>
  <c r="G21" i="95"/>
  <c r="F21" i="95"/>
  <c r="E21" i="95"/>
  <c r="D21" i="95"/>
  <c r="I20" i="95"/>
  <c r="H20" i="95"/>
  <c r="G20" i="95"/>
  <c r="F20" i="95"/>
  <c r="E20" i="95"/>
  <c r="D20" i="95"/>
  <c r="I19" i="95"/>
  <c r="H19" i="95"/>
  <c r="G19" i="95"/>
  <c r="F19" i="95"/>
  <c r="E19" i="95"/>
  <c r="D19" i="95"/>
  <c r="I17" i="95"/>
  <c r="H17" i="95"/>
  <c r="G17" i="95"/>
  <c r="F17" i="95"/>
  <c r="E17" i="95"/>
  <c r="D17" i="95"/>
  <c r="I16" i="95"/>
  <c r="H16" i="95"/>
  <c r="G16" i="95"/>
  <c r="F16" i="95"/>
  <c r="E16" i="95"/>
  <c r="D16" i="95"/>
  <c r="E11" i="95"/>
  <c r="F11" i="95"/>
  <c r="G11" i="95"/>
  <c r="H11" i="95"/>
  <c r="I11" i="95"/>
  <c r="E12" i="95"/>
  <c r="F12" i="95"/>
  <c r="G12" i="95"/>
  <c r="H12" i="95"/>
  <c r="I12" i="95"/>
  <c r="E13" i="95"/>
  <c r="F13" i="95"/>
  <c r="G13" i="95"/>
  <c r="H13" i="95"/>
  <c r="I13" i="95"/>
  <c r="E14" i="95"/>
  <c r="F14" i="95"/>
  <c r="G14" i="95"/>
  <c r="H14" i="95"/>
  <c r="I14" i="95"/>
  <c r="D12" i="95"/>
  <c r="D13" i="95"/>
  <c r="D14" i="95"/>
  <c r="D11" i="95"/>
  <c r="D7" i="89"/>
  <c r="B110" i="89"/>
  <c r="D106" i="89"/>
  <c r="D105" i="89"/>
  <c r="D99" i="89"/>
  <c r="D98" i="89"/>
  <c r="D97" i="89"/>
  <c r="D96" i="89"/>
  <c r="D94" i="89"/>
  <c r="D93" i="89"/>
  <c r="D92" i="89"/>
  <c r="D91" i="89"/>
  <c r="D89" i="89"/>
  <c r="D88" i="89"/>
  <c r="D87" i="89"/>
  <c r="D85" i="89"/>
  <c r="D84" i="89"/>
  <c r="D83" i="89"/>
  <c r="D82" i="89"/>
  <c r="D81" i="89"/>
  <c r="D80" i="89"/>
  <c r="D79" i="89"/>
  <c r="D78" i="89"/>
  <c r="D76" i="89"/>
  <c r="D75" i="89"/>
  <c r="D74" i="89"/>
  <c r="D73" i="89"/>
  <c r="D71" i="89"/>
  <c r="D70" i="89"/>
  <c r="D69" i="89"/>
  <c r="D65" i="89"/>
  <c r="D64" i="89"/>
  <c r="D63" i="89"/>
  <c r="D62" i="89"/>
  <c r="D61" i="89"/>
  <c r="D60" i="89"/>
  <c r="D58" i="89"/>
  <c r="D57" i="89"/>
  <c r="D56" i="89"/>
  <c r="D55" i="89"/>
  <c r="D53" i="89"/>
  <c r="D52" i="89"/>
  <c r="D48" i="89"/>
  <c r="D30" i="89"/>
  <c r="D31" i="89"/>
  <c r="D32" i="89"/>
  <c r="D33" i="89"/>
  <c r="D34" i="89"/>
  <c r="D35" i="89"/>
  <c r="D36" i="89"/>
  <c r="D37" i="89"/>
  <c r="D38" i="89"/>
  <c r="D39" i="89"/>
  <c r="D40" i="89"/>
  <c r="D42" i="89"/>
  <c r="D44" i="89"/>
  <c r="D20" i="89"/>
  <c r="D21" i="89"/>
  <c r="D22" i="89"/>
  <c r="D23" i="89"/>
  <c r="D24" i="89"/>
  <c r="D25" i="89"/>
  <c r="D26" i="89"/>
  <c r="D27" i="89"/>
  <c r="D29" i="89"/>
  <c r="D12" i="89"/>
  <c r="D13" i="89"/>
  <c r="D14" i="89"/>
  <c r="D15" i="89"/>
  <c r="D16" i="89"/>
  <c r="D17" i="89"/>
  <c r="D19" i="89"/>
  <c r="D11" i="89"/>
  <c r="B15" i="119"/>
  <c r="E10" i="119"/>
  <c r="D11" i="119"/>
  <c r="D10" i="119"/>
  <c r="D10" i="109"/>
  <c r="E10" i="109"/>
  <c r="D11" i="109"/>
  <c r="E11" i="109"/>
  <c r="D12" i="109"/>
  <c r="E12" i="109"/>
  <c r="D14" i="109"/>
  <c r="E14" i="109"/>
  <c r="D21" i="109"/>
  <c r="E21" i="109"/>
  <c r="D29" i="109"/>
  <c r="E29" i="109"/>
  <c r="D30" i="109"/>
  <c r="E30" i="109"/>
  <c r="D31" i="109"/>
  <c r="E31" i="109"/>
  <c r="D33" i="109"/>
  <c r="E33" i="109"/>
  <c r="D34" i="109"/>
  <c r="E34" i="109"/>
  <c r="D36" i="109"/>
  <c r="E36" i="109"/>
  <c r="E8" i="109"/>
  <c r="D8" i="109"/>
  <c r="D18" i="108"/>
  <c r="D17" i="108"/>
  <c r="D16" i="108"/>
  <c r="D15" i="108"/>
  <c r="D14" i="108"/>
  <c r="D13" i="108"/>
  <c r="D12" i="108"/>
  <c r="D11" i="108"/>
  <c r="D9" i="108"/>
  <c r="F36" i="107"/>
  <c r="E36" i="107"/>
  <c r="D36" i="107"/>
  <c r="F35" i="107"/>
  <c r="E35" i="107"/>
  <c r="D35" i="107"/>
  <c r="F34" i="107"/>
  <c r="E34" i="107"/>
  <c r="D34" i="107"/>
  <c r="F33" i="107"/>
  <c r="E33" i="107"/>
  <c r="D33" i="107"/>
  <c r="F30" i="107"/>
  <c r="E30" i="107"/>
  <c r="D30" i="107"/>
  <c r="F26" i="107"/>
  <c r="E26" i="107"/>
  <c r="D26" i="107"/>
  <c r="D23" i="107"/>
  <c r="E23" i="107"/>
  <c r="F23" i="107"/>
  <c r="D24" i="107"/>
  <c r="E24" i="107"/>
  <c r="F24" i="107"/>
  <c r="F22" i="107"/>
  <c r="E22" i="107"/>
  <c r="D22" i="107"/>
  <c r="F16" i="107"/>
  <c r="E16" i="107"/>
  <c r="D16" i="107"/>
  <c r="D11" i="107"/>
  <c r="E11" i="107"/>
  <c r="F11" i="107"/>
  <c r="D12" i="107"/>
  <c r="E12" i="107"/>
  <c r="F12" i="107"/>
  <c r="D13" i="107"/>
  <c r="E13" i="107"/>
  <c r="F13" i="107"/>
  <c r="E10" i="107"/>
  <c r="F10" i="107"/>
  <c r="D10" i="107"/>
  <c r="E28" i="106"/>
  <c r="F28" i="106"/>
  <c r="G28" i="106"/>
  <c r="D28" i="106"/>
  <c r="E25" i="106"/>
  <c r="F25" i="106"/>
  <c r="D25" i="106"/>
  <c r="G8" i="106"/>
  <c r="F8" i="106"/>
  <c r="E8" i="106"/>
  <c r="D8" i="106"/>
  <c r="G22" i="106"/>
  <c r="F22" i="106"/>
  <c r="D22" i="106"/>
  <c r="G47" i="106"/>
  <c r="F47" i="106"/>
  <c r="E47" i="106"/>
  <c r="D47" i="106"/>
  <c r="G46" i="106"/>
  <c r="F46" i="106"/>
  <c r="E46" i="106"/>
  <c r="D46" i="106"/>
  <c r="G45" i="106"/>
  <c r="F45" i="106"/>
  <c r="E45" i="106"/>
  <c r="D45" i="106"/>
  <c r="G43" i="106"/>
  <c r="F43" i="106"/>
  <c r="E43" i="106"/>
  <c r="D43" i="106"/>
  <c r="G42" i="106"/>
  <c r="F42" i="106"/>
  <c r="E42" i="106"/>
  <c r="D42" i="106"/>
  <c r="G41" i="106"/>
  <c r="F41" i="106"/>
  <c r="E41" i="106"/>
  <c r="G37" i="106"/>
  <c r="F37" i="106"/>
  <c r="E37" i="106"/>
  <c r="D37" i="106"/>
  <c r="G36" i="106"/>
  <c r="F36" i="106"/>
  <c r="E36" i="106"/>
  <c r="D36" i="106"/>
  <c r="G34" i="106"/>
  <c r="F34" i="106"/>
  <c r="E34" i="106"/>
  <c r="D34" i="106"/>
  <c r="G33" i="106"/>
  <c r="F33" i="106"/>
  <c r="E33" i="106"/>
  <c r="D33" i="106"/>
  <c r="G32" i="106"/>
  <c r="F32" i="106"/>
  <c r="E32" i="106"/>
  <c r="D32" i="106"/>
  <c r="G31" i="106"/>
  <c r="F31" i="106"/>
  <c r="E31" i="106"/>
  <c r="D31" i="106"/>
  <c r="G30" i="106"/>
  <c r="F30" i="106"/>
  <c r="E30" i="106"/>
  <c r="D30" i="106"/>
  <c r="G26" i="106"/>
  <c r="F26" i="106"/>
  <c r="E26" i="106"/>
  <c r="D26" i="106"/>
  <c r="G25" i="106"/>
  <c r="G23" i="106"/>
  <c r="F23" i="106"/>
  <c r="E23" i="106"/>
  <c r="D23" i="106"/>
  <c r="E22" i="106"/>
  <c r="G20" i="106"/>
  <c r="F20" i="106"/>
  <c r="E20" i="106"/>
  <c r="D20" i="106"/>
  <c r="G18" i="106"/>
  <c r="F18" i="106"/>
  <c r="E18" i="106"/>
  <c r="D18" i="106"/>
  <c r="G17" i="106" l="1"/>
  <c r="F17" i="106"/>
  <c r="E17" i="106"/>
  <c r="D17" i="106"/>
  <c r="G14" i="106"/>
  <c r="F14" i="106"/>
  <c r="E14" i="106"/>
  <c r="D14" i="106"/>
  <c r="G12" i="106"/>
  <c r="F12" i="106"/>
  <c r="E12" i="106"/>
  <c r="D12" i="106"/>
  <c r="E10" i="106"/>
  <c r="F10" i="106"/>
  <c r="G10" i="106"/>
  <c r="D10" i="106"/>
  <c r="D7" i="119" l="1"/>
  <c r="D7" i="104"/>
  <c r="C7" i="118"/>
  <c r="E7" i="117"/>
  <c r="D7" i="101"/>
  <c r="D7" i="100"/>
  <c r="C7" i="99"/>
  <c r="D7" i="98"/>
  <c r="D7" i="97"/>
  <c r="D7" i="96"/>
  <c r="D7" i="95"/>
  <c r="D7" i="94"/>
  <c r="D7" i="92"/>
  <c r="D6" i="91"/>
  <c r="D7" i="112"/>
  <c r="C7" i="111"/>
  <c r="D6" i="110" l="1"/>
  <c r="C8" i="116" l="1"/>
  <c r="D7" i="93"/>
  <c r="D7" i="115"/>
  <c r="H38" i="91"/>
  <c r="E33" i="110"/>
  <c r="D10" i="86" l="1"/>
  <c r="E10" i="86"/>
  <c r="F10" i="86"/>
  <c r="G10" i="86"/>
  <c r="H10" i="86"/>
  <c r="I10" i="86"/>
  <c r="D11" i="86"/>
  <c r="E11" i="86"/>
  <c r="F11" i="86"/>
  <c r="G11" i="86"/>
  <c r="H11" i="86"/>
  <c r="I11" i="86"/>
  <c r="D13" i="86"/>
  <c r="E13" i="86"/>
  <c r="F13" i="86"/>
  <c r="G13" i="86"/>
  <c r="H13" i="86"/>
  <c r="I13" i="86"/>
  <c r="D14" i="86"/>
  <c r="E14" i="86"/>
  <c r="F14" i="86"/>
  <c r="G14" i="86"/>
  <c r="H14" i="86"/>
  <c r="I14" i="86"/>
  <c r="D15" i="86"/>
  <c r="E15" i="86"/>
  <c r="F15" i="86"/>
  <c r="G15" i="86"/>
  <c r="H15" i="86"/>
  <c r="I15" i="86"/>
  <c r="D16" i="86"/>
  <c r="E16" i="86"/>
  <c r="F16" i="86"/>
  <c r="G16" i="86"/>
  <c r="H16" i="86"/>
  <c r="I16" i="86"/>
  <c r="D18" i="86"/>
  <c r="E18" i="86"/>
  <c r="F18" i="86"/>
  <c r="G18" i="86"/>
  <c r="H18" i="86"/>
  <c r="I18" i="86"/>
  <c r="D19" i="86"/>
  <c r="E19" i="86"/>
  <c r="F19" i="86"/>
  <c r="G19" i="86"/>
  <c r="H19" i="86"/>
  <c r="I19" i="86"/>
  <c r="D20" i="86"/>
  <c r="E20" i="86"/>
  <c r="F20" i="86"/>
  <c r="G20" i="86"/>
  <c r="H20" i="86"/>
  <c r="I20" i="86"/>
  <c r="D21" i="86"/>
  <c r="E21" i="86"/>
  <c r="F21" i="86"/>
  <c r="G21" i="86"/>
  <c r="H21" i="86"/>
  <c r="I21" i="86"/>
  <c r="D22" i="86"/>
  <c r="E22" i="86"/>
  <c r="F22" i="86"/>
  <c r="G22" i="86"/>
  <c r="H22" i="86"/>
  <c r="I22" i="86"/>
  <c r="D23" i="86"/>
  <c r="E23" i="86"/>
  <c r="F23" i="86"/>
  <c r="G23" i="86"/>
  <c r="H23" i="86"/>
  <c r="I23" i="86"/>
  <c r="D24" i="86"/>
  <c r="E24" i="86"/>
  <c r="F24" i="86"/>
  <c r="G24" i="86"/>
  <c r="H24" i="86"/>
  <c r="I24" i="86"/>
  <c r="D25" i="86"/>
  <c r="E25" i="86"/>
  <c r="F25" i="86"/>
  <c r="G25" i="86"/>
  <c r="H25" i="86"/>
  <c r="I25" i="86"/>
  <c r="D26" i="86"/>
  <c r="E26" i="86"/>
  <c r="F26" i="86"/>
  <c r="G26" i="86"/>
  <c r="H26" i="86"/>
  <c r="I26" i="86"/>
  <c r="D27" i="86"/>
  <c r="E27" i="86"/>
  <c r="F27" i="86"/>
  <c r="G27" i="86"/>
  <c r="H27" i="86"/>
  <c r="I27" i="86"/>
  <c r="D28" i="86"/>
  <c r="E28" i="86"/>
  <c r="F28" i="86"/>
  <c r="G28" i="86"/>
  <c r="H28" i="86"/>
  <c r="I28" i="86"/>
  <c r="D29" i="86"/>
  <c r="E29" i="86"/>
  <c r="F29" i="86"/>
  <c r="G29" i="86"/>
  <c r="H29" i="86"/>
  <c r="I29" i="86"/>
  <c r="D30" i="86"/>
  <c r="E30" i="86"/>
  <c r="F30" i="86"/>
  <c r="G30" i="86"/>
  <c r="H30" i="86"/>
  <c r="I30" i="86"/>
  <c r="D32" i="86"/>
  <c r="E32" i="86"/>
  <c r="F32" i="86"/>
  <c r="G32" i="86"/>
  <c r="H32" i="86"/>
  <c r="I32" i="86"/>
  <c r="D33" i="86"/>
  <c r="E33" i="86"/>
  <c r="F33" i="86"/>
  <c r="G33" i="86"/>
  <c r="H33" i="86"/>
  <c r="I33" i="86"/>
  <c r="D34" i="86"/>
  <c r="E34" i="86"/>
  <c r="F34" i="86"/>
  <c r="G34" i="86"/>
  <c r="H34" i="86"/>
  <c r="I34" i="86"/>
  <c r="D35" i="86"/>
  <c r="E35" i="86"/>
  <c r="F35" i="86"/>
  <c r="G35" i="86"/>
  <c r="H35" i="86"/>
  <c r="I35" i="86"/>
  <c r="D36" i="86"/>
  <c r="E36" i="86"/>
  <c r="F36" i="86"/>
  <c r="G36" i="86"/>
  <c r="H36" i="86"/>
  <c r="I36" i="86"/>
  <c r="D38" i="86"/>
  <c r="E38" i="86"/>
  <c r="F38" i="86"/>
  <c r="G38" i="86"/>
  <c r="H38" i="86"/>
  <c r="I38" i="86"/>
  <c r="D39" i="86"/>
  <c r="E39" i="86"/>
  <c r="F39" i="86"/>
  <c r="G39" i="86"/>
  <c r="H39" i="86"/>
  <c r="I39" i="86"/>
  <c r="D40" i="86"/>
  <c r="E40" i="86"/>
  <c r="F40" i="86"/>
  <c r="G40" i="86"/>
  <c r="H40" i="86"/>
  <c r="I40" i="86"/>
  <c r="D41" i="86"/>
  <c r="E41" i="86"/>
  <c r="F41" i="86"/>
  <c r="G41" i="86"/>
  <c r="H41" i="86"/>
  <c r="I41" i="86"/>
  <c r="D43" i="86"/>
  <c r="E43" i="86"/>
  <c r="F43" i="86"/>
  <c r="G43" i="86"/>
  <c r="H43" i="86"/>
  <c r="I43" i="86"/>
  <c r="D44" i="86"/>
  <c r="E44" i="86"/>
  <c r="F44" i="86"/>
  <c r="G44" i="86"/>
  <c r="H44" i="86"/>
  <c r="I44" i="86"/>
  <c r="D47" i="86"/>
  <c r="E47" i="86"/>
  <c r="F47" i="86"/>
  <c r="G47" i="86"/>
  <c r="H47" i="86"/>
  <c r="I47" i="86"/>
  <c r="D48" i="86"/>
  <c r="E48" i="86"/>
  <c r="F48" i="86"/>
  <c r="G48" i="86"/>
  <c r="H48" i="86"/>
  <c r="I48" i="86"/>
  <c r="E9" i="86"/>
  <c r="F9" i="86"/>
  <c r="G9" i="86"/>
  <c r="H9" i="86"/>
  <c r="I9" i="86"/>
  <c r="D9" i="86"/>
  <c r="B6" i="112" l="1"/>
  <c r="B6" i="86"/>
  <c r="B6" i="89"/>
  <c r="B6" i="90"/>
  <c r="B6" i="108"/>
  <c r="B6" i="109"/>
  <c r="B6" i="110"/>
  <c r="B6" i="91"/>
  <c r="B6" i="92"/>
  <c r="B6" i="93"/>
  <c r="B6" i="94"/>
  <c r="B6" i="95"/>
  <c r="B6" i="96"/>
  <c r="B6" i="97"/>
  <c r="B6" i="98"/>
  <c r="B6" i="99"/>
  <c r="B6" i="100"/>
  <c r="B6" i="101"/>
  <c r="B6" i="105"/>
  <c r="B6" i="113"/>
  <c r="B6" i="114"/>
  <c r="B6" i="115"/>
  <c r="B6" i="116"/>
  <c r="B6" i="117"/>
  <c r="B6" i="118"/>
  <c r="B6" i="104"/>
  <c r="B6" i="119"/>
  <c r="B6" i="111"/>
  <c r="B6" i="107"/>
  <c r="E11" i="119"/>
</calcChain>
</file>

<file path=xl/sharedStrings.xml><?xml version="1.0" encoding="utf-8"?>
<sst xmlns="http://schemas.openxmlformats.org/spreadsheetml/2006/main" count="1131" uniqueCount="829">
  <si>
    <t>Informe con Relevancia Prudencial (Pilar 3) Banco Security</t>
  </si>
  <si>
    <t>Información a nivel de consolidación local/global.</t>
  </si>
  <si>
    <t>Presentación de la gestión de riesgos, parámetros prudenciales claves y APR</t>
  </si>
  <si>
    <t>KM1</t>
  </si>
  <si>
    <t xml:space="preserve"> Parámetros claves</t>
  </si>
  <si>
    <t xml:space="preserve">Ir a tabla KM1 </t>
  </si>
  <si>
    <t>OV1</t>
  </si>
  <si>
    <t xml:space="preserve"> Presentación de los APR</t>
  </si>
  <si>
    <t xml:space="preserve">Ir a tabla OV1 </t>
  </si>
  <si>
    <t>Vínculo entre estados financieros y exposiciones regulatorias</t>
  </si>
  <si>
    <t>LI1</t>
  </si>
  <si>
    <t xml:space="preserve"> Diferencias entre los perímetros de consolidación contable y regulatorio y su correspondencia entre estados financieros y categorías de riesgo regulatorios</t>
  </si>
  <si>
    <t xml:space="preserve">Ir a tabla LI1 </t>
  </si>
  <si>
    <t>LI2</t>
  </si>
  <si>
    <t xml:space="preserve"> Principales fuentes de discrepancia entre los montos de las exposiciones con fines regulatorios y valores contables en los estados financieros</t>
  </si>
  <si>
    <t xml:space="preserve">Ir a tabla LI2 </t>
  </si>
  <si>
    <t>Composición del capital</t>
  </si>
  <si>
    <t>CCA</t>
  </si>
  <si>
    <t>Principales características de los instrumentos de capital regulatorio</t>
  </si>
  <si>
    <t xml:space="preserve">Ir a tabla CCA </t>
  </si>
  <si>
    <t>CC1</t>
  </si>
  <si>
    <t>Composición del capital regulatorio</t>
  </si>
  <si>
    <t xml:space="preserve">Ir a tabla CC1 </t>
  </si>
  <si>
    <t>CC2</t>
  </si>
  <si>
    <t>Conciliación del capital regulatorio con el balance</t>
  </si>
  <si>
    <t>Ir a tabla CC2</t>
  </si>
  <si>
    <t>Coeficiente de apalancamiento</t>
  </si>
  <si>
    <t>LR1</t>
  </si>
  <si>
    <t xml:space="preserve"> Resumen comparativo de los activos contables frente a la medida de la exposición del coeficiente de apalancamiento</t>
  </si>
  <si>
    <t xml:space="preserve">Ir a tabla LR1 </t>
  </si>
  <si>
    <t>LR2</t>
  </si>
  <si>
    <t xml:space="preserve"> Formulario divulgativo común del coeficiente de apalancamiento</t>
  </si>
  <si>
    <t xml:space="preserve">Ir a tabla LR2 </t>
  </si>
  <si>
    <t>Liquidez</t>
  </si>
  <si>
    <t>LIQ1</t>
  </si>
  <si>
    <t>Razón de cobertura de liquidez (LCR)</t>
  </si>
  <si>
    <t>LIQ2</t>
  </si>
  <si>
    <t>Razón de financiación estable neta (NSFR)</t>
  </si>
  <si>
    <t>Riesgo de crédito</t>
  </si>
  <si>
    <t>CR1</t>
  </si>
  <si>
    <t>Calidad crediticia de los activos</t>
  </si>
  <si>
    <t>Ir a tabla CR1</t>
  </si>
  <si>
    <t>CR2</t>
  </si>
  <si>
    <t>Cambios en el stock de préstamos y títulos de deuda en incumplimiento</t>
  </si>
  <si>
    <t>Ir a tabla CR2</t>
  </si>
  <si>
    <t>CR3</t>
  </si>
  <si>
    <t>Técnicas de mitigación del riesgo de crédito: presentación general</t>
  </si>
  <si>
    <t>Ir a tabla CR3</t>
  </si>
  <si>
    <t>CR4</t>
  </si>
  <si>
    <t>Método estándar: exposición al riesgo de crédito y efectos de técnicas para su mitigación (CRM)</t>
  </si>
  <si>
    <t>Ir a tabla CR4</t>
  </si>
  <si>
    <t>CR5</t>
  </si>
  <si>
    <t>Método estándar: exposiciones por tipo de contraparte y ponderaciones por riesgo</t>
  </si>
  <si>
    <t>Ir a tabla CR5</t>
  </si>
  <si>
    <t>Riesgo de crédito de contraparte</t>
  </si>
  <si>
    <t>CCR1</t>
  </si>
  <si>
    <t>Análisis de la exposición al riesgo de crédito de contraparte</t>
  </si>
  <si>
    <t>Ir a tabla CCR1</t>
  </si>
  <si>
    <t>CCR3</t>
  </si>
  <si>
    <t>Método estándar para las exposiciones CCR por cartera regulatoria y ponderaciones por riesgo</t>
  </si>
  <si>
    <t>Ir a tabla CCR3</t>
  </si>
  <si>
    <t>CCR5</t>
  </si>
  <si>
    <t>Composición del colateral para exposiciones al CCR</t>
  </si>
  <si>
    <t>Ir a tabla CCR5</t>
  </si>
  <si>
    <t>CCR8</t>
  </si>
  <si>
    <t>Exposiciones frente a entidades de contrapartida central</t>
  </si>
  <si>
    <t>Ir a tabla CCR8</t>
  </si>
  <si>
    <t>Securitización</t>
  </si>
  <si>
    <t>SEC1</t>
  </si>
  <si>
    <t>Exposiciones de securitización en el libro de banca</t>
  </si>
  <si>
    <t>Ir a tabla SEC1</t>
  </si>
  <si>
    <t>Riesgo de Mercado</t>
  </si>
  <si>
    <t>MR1</t>
  </si>
  <si>
    <t>Riesgo de mercado con el método estándar (MES)</t>
  </si>
  <si>
    <t>Ir a tabla MR1</t>
  </si>
  <si>
    <t>Riesgo Operacional</t>
  </si>
  <si>
    <t>OR1</t>
  </si>
  <si>
    <t xml:space="preserve"> Pérdidas históricas</t>
  </si>
  <si>
    <t>Ir a tabla OR1</t>
  </si>
  <si>
    <t>OR2</t>
  </si>
  <si>
    <t xml:space="preserve"> Indicador de negocio (BI) y subcomponentes</t>
  </si>
  <si>
    <t>Ir a tabla OR2</t>
  </si>
  <si>
    <t>OR3</t>
  </si>
  <si>
    <t xml:space="preserve"> Requerimiento mínimo de capital por riesgo operacional</t>
  </si>
  <si>
    <t>Ir a tabla OR3</t>
  </si>
  <si>
    <t>Riesgo de mercado de libro de banca</t>
  </si>
  <si>
    <t>RMLB1</t>
  </si>
  <si>
    <t>Información cuantitativa sobre RMLB</t>
  </si>
  <si>
    <t>Ir a tabla RMLB1</t>
  </si>
  <si>
    <t>Remuneración</t>
  </si>
  <si>
    <t>REM1</t>
  </si>
  <si>
    <t xml:space="preserve"> Remuneración abonada durante el ejercicio financiero</t>
  </si>
  <si>
    <t>Ir a tabla REM1</t>
  </si>
  <si>
    <t>REM2</t>
  </si>
  <si>
    <t xml:space="preserve"> Pagas extraordinarias</t>
  </si>
  <si>
    <t>Ir a tabla REM2</t>
  </si>
  <si>
    <t>Cargas sobre activos</t>
  </si>
  <si>
    <t>ENC</t>
  </si>
  <si>
    <t>Ir a tabla ENC</t>
  </si>
  <si>
    <t>Restricciones a la capacidad de distribución de capital</t>
  </si>
  <si>
    <t>CDC</t>
  </si>
  <si>
    <t xml:space="preserve"> Restricciones a la capacidad de distribución de capital</t>
  </si>
  <si>
    <t>Ir a tabla CDC</t>
  </si>
  <si>
    <t>KM1: Parámetros clave</t>
  </si>
  <si>
    <t>Cifras en millones de pesos chilenos (CLP$)</t>
  </si>
  <si>
    <t/>
  </si>
  <si>
    <t>a</t>
  </si>
  <si>
    <t>b</t>
  </si>
  <si>
    <t>Capital disponible (montos)</t>
  </si>
  <si>
    <t>1</t>
  </si>
  <si>
    <t>Capital básico o capital ordinario nivel 1 (CET1)</t>
  </si>
  <si>
    <t>1a</t>
  </si>
  <si>
    <t>Modelo contable ECL con plena aplicación de las normas</t>
  </si>
  <si>
    <t>2</t>
  </si>
  <si>
    <t>Capital nivel 1</t>
  </si>
  <si>
    <t>2a</t>
  </si>
  <si>
    <t>Capital Nivel 1 con modelo contable ECL con plena aplicación de las normas</t>
  </si>
  <si>
    <t>3</t>
  </si>
  <si>
    <t>Patrimonio efectivo</t>
  </si>
  <si>
    <t>3a</t>
  </si>
  <si>
    <t>Patrimonio efectivo con modelo contable ECL con plena aplicación de las normas</t>
  </si>
  <si>
    <t>Activos ponderados por riesgo (montos)</t>
  </si>
  <si>
    <t>4</t>
  </si>
  <si>
    <t>Total de activos ponderados por riesgo (APR)</t>
  </si>
  <si>
    <t>4a</t>
  </si>
  <si>
    <t>Total de activos ponderados por riesgo (antes de la aplicación del piso mínimo)</t>
  </si>
  <si>
    <t>Coeficientes de capital en función del riesgo (porcentaje de los APR)</t>
  </si>
  <si>
    <t>5</t>
  </si>
  <si>
    <t>Coeficiente CET1 (%)</t>
  </si>
  <si>
    <t>5a</t>
  </si>
  <si>
    <t>Coeficiente CET1 con modelo contable ECL con plena aplicación de las normas (%)</t>
  </si>
  <si>
    <t>5b</t>
  </si>
  <si>
    <t>Coeficiente CET1 (%) (coeficiente antes de la aplicación del piso mínimo)</t>
  </si>
  <si>
    <t>6</t>
  </si>
  <si>
    <t>Coeficiente de capital nivel 1 (%)</t>
  </si>
  <si>
    <t>6a</t>
  </si>
  <si>
    <t>Coeficiente de capital de Nivel 1 con modelo contable ECL con plena aplicación de las normas (%)</t>
  </si>
  <si>
    <t>6b</t>
  </si>
  <si>
    <t>Coeficiente de capital de Nivel 1 (%) (coeficiente antes de la aplicación del piso mínimo)</t>
  </si>
  <si>
    <t>7</t>
  </si>
  <si>
    <t>Coeficiente de patrimonio efectivo (%)</t>
  </si>
  <si>
    <t>7a</t>
  </si>
  <si>
    <t>Coeficiente de patrimonio efectivo con modelo contable ECL con plena aplicación de las normas (%)</t>
  </si>
  <si>
    <t>7b</t>
  </si>
  <si>
    <t>Coeficiente de patrimonio efectivo (%) (coeficiente antes de la aplicación del piso mínimo)</t>
  </si>
  <si>
    <t>Capital básico adicional (porcentaje de los APR)</t>
  </si>
  <si>
    <t>8</t>
  </si>
  <si>
    <t>Requerimiento del colchón de conservación (%)</t>
  </si>
  <si>
    <t>9</t>
  </si>
  <si>
    <t>Requerimiento del colchón contra cíclico (%)</t>
  </si>
  <si>
    <t>10</t>
  </si>
  <si>
    <t>Requerimientos adicionales para D-SIB (%)</t>
  </si>
  <si>
    <t>11</t>
  </si>
  <si>
    <t>Total de requerimientos adicionales de capital básico (%)
(fila 8 + fila 9 + fila 10)</t>
  </si>
  <si>
    <t>12</t>
  </si>
  <si>
    <t>CET1 disponible después de cumplir los requerimientos de capital mínimos del banco (%)</t>
  </si>
  <si>
    <t>Razón de apalancamiento</t>
  </si>
  <si>
    <t>13</t>
  </si>
  <si>
    <t>Medida de exposición total de la razón de apalancamiento (activos totales)</t>
  </si>
  <si>
    <t>14</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</si>
  <si>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</si>
  <si>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</si>
  <si>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</si>
  <si>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</si>
  <si>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</si>
  <si>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15</t>
  </si>
  <si>
    <t>Activos líquidos de alta calidad (ALAC)</t>
  </si>
  <si>
    <t>16</t>
  </si>
  <si>
    <t>Egresos netos</t>
  </si>
  <si>
    <t>17</t>
  </si>
  <si>
    <t>LCR (%) (fila 15/ fila 16)</t>
  </si>
  <si>
    <t>Razón de financiamiento estable neto (NSFR)</t>
  </si>
  <si>
    <t>18</t>
  </si>
  <si>
    <t>Financiamiento estable disponible (FED)</t>
  </si>
  <si>
    <t>19</t>
  </si>
  <si>
    <t>Financiamiento estable requerido (FER)</t>
  </si>
  <si>
    <t>20</t>
  </si>
  <si>
    <t>NSFR (%) (fila 18/ fila 19)</t>
  </si>
  <si>
    <t>Comentario</t>
  </si>
  <si>
    <t>OV1 - Presentación de los APR</t>
  </si>
  <si>
    <t>c</t>
  </si>
  <si>
    <t>APR</t>
  </si>
  <si>
    <t>Requerimientos mínimos de capital</t>
  </si>
  <si>
    <t>Riesgo de crédito (excluido riesgo de crédito de contraparte y exposiciones en securitizaciones)</t>
  </si>
  <si>
    <t>Método estándar (ME)</t>
  </si>
  <si>
    <t>Metodologías internas (MI)</t>
  </si>
  <si>
    <t>Del cual, con el método de atribución de la Comisión.</t>
  </si>
  <si>
    <t>Del cual, con el método basado en calificaciones internas avanzado (A-IRB)</t>
  </si>
  <si>
    <t>Riesgo de crédito de contraparte (CEM)</t>
  </si>
  <si>
    <t>Del cual, con el método estándar para el riesgo de crédito de contraparte (SA-CCR)</t>
  </si>
  <si>
    <t>Del cual, con el método de modelos internos (IMM)</t>
  </si>
  <si>
    <t>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</si>
  <si>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</si>
  <si>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</si>
  <si>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</si>
  <si>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</si>
  <si>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</si>
  <si>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</si>
  <si>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De las cuales, con el método IRB de securitización (SECIRBA)</t>
  </si>
  <si>
    <t>De las cuales, con el método basado en calificaciones externas para securitizaciones (SEC-ERBA), incluido método de evaluación interna (IAA)</t>
  </si>
  <si>
    <t>De las cuales, con el método estándar para securitizaciones (SEC-SA)</t>
  </si>
  <si>
    <t>Riesgo de mercado (MES)</t>
  </si>
  <si>
    <t>Del cual, con el método estándar (MES)</t>
  </si>
  <si>
    <t>Del cual, con métodos basados en modelos internos (IMA)</t>
  </si>
  <si>
    <t>Riesgo operacional</t>
  </si>
  <si>
    <t>Montos no deducidos de capital</t>
  </si>
  <si>
    <t>Ajuste de piso mínimo (capital agregado)</t>
  </si>
  <si>
    <t>Total (1+6++12+13+14+16+20+23+24+25)</t>
  </si>
  <si>
    <t>LI1 - Diferencias entre los perímetros de consolidación contable y regulatorio y sus correspondencia entre estados financieros y categorías de riesgo regulatorias</t>
  </si>
  <si>
    <t>d</t>
  </si>
  <si>
    <t>e</t>
  </si>
  <si>
    <t>f</t>
  </si>
  <si>
    <t>g</t>
  </si>
  <si>
    <t>Valor contable según estados financieros</t>
  </si>
  <si>
    <t>Valores contables en el ámbito de consolidación regulatorio</t>
  </si>
  <si>
    <t>Valores contables de partidas:</t>
  </si>
  <si>
    <t>Sujetas a riesgo de crédito</t>
  </si>
  <si>
    <t>Sujetas a riesgo de crédito de contraparte</t>
  </si>
  <si>
    <t>Securitizaciones</t>
  </si>
  <si>
    <t>Sujetas a riesgo de mercado</t>
  </si>
  <si>
    <t>No sujetas a requerimientos de capital o sujetas a deducción del capital</t>
  </si>
  <si>
    <t>Activo</t>
  </si>
  <si>
    <t>Efectivo y depósitos en bancos</t>
  </si>
  <si>
    <t>Operaciones con liquidación en curso</t>
  </si>
  <si>
    <t>Contratos de derivados financieros para negociar a valor razonable</t>
  </si>
  <si>
    <t>Instrumentos financieros de deuda para negociar a valor razonable</t>
  </si>
  <si>
    <t>Otros instrumentos financieros para negociar a valor razonable</t>
  </si>
  <si>
    <t>Activos financieros no destinados a negociación valorados obligatoriamente a valor razonable con cambios en resultados</t>
  </si>
  <si>
    <t>Activos financieros designados a valor razonable con cambios en resultados</t>
  </si>
  <si>
    <t>Instrumentos financieros de deuda a valor razonable</t>
  </si>
  <si>
    <t>Otros instrumentos financieros a valor razonable</t>
  </si>
  <si>
    <t>Contratos de derivados financieros para cobertura contable</t>
  </si>
  <si>
    <t>Derechos por pactos de retroventa y préstamos de valores</t>
  </si>
  <si>
    <t>Instrumentos financieros de deuda en derechos por pactos de retroventa y préstamos de valores</t>
  </si>
  <si>
    <t>Adeudado por bancos</t>
  </si>
  <si>
    <t>Colocaciones comerciales</t>
  </si>
  <si>
    <t>Colocaciones para vivienda</t>
  </si>
  <si>
    <t>Colocaciones de consumo</t>
  </si>
  <si>
    <t>Provisiones de colocaciones comerciales</t>
  </si>
  <si>
    <t>Provisiones de colocaciones para vivienda</t>
  </si>
  <si>
    <t>Provisiones de colocaciones de consumo</t>
  </si>
  <si>
    <t>Inversiones en sociedades</t>
  </si>
  <si>
    <t>Activos intangibles</t>
  </si>
  <si>
    <t>Activos fijos</t>
  </si>
  <si>
    <t>Activos por derecho a usar bienes en arrendamiento</t>
  </si>
  <si>
    <t>Impuestos corrientes</t>
  </si>
  <si>
    <t>Impuestos diferidos</t>
  </si>
  <si>
    <t>Otros activos</t>
  </si>
  <si>
    <t>Activos no corrientes y grupos enajenables para la venta</t>
  </si>
  <si>
    <t>Total Activos</t>
  </si>
  <si>
    <t>Pasivo</t>
  </si>
  <si>
    <t>Pasivos financieros para negociar a valor razonable con cambios en resultados</t>
  </si>
  <si>
    <t>Contratos de derivados financieros</t>
  </si>
  <si>
    <t>Otros instrumentos financieros</t>
  </si>
  <si>
    <t>Pasivos financieros designados a valor razonable con cambios en resultados</t>
  </si>
  <si>
    <t>Pasivos financieros a costo amortizado</t>
  </si>
  <si>
    <t>Depósitos y otras obligaciones a la vista</t>
  </si>
  <si>
    <t>Depósitos y otras captaciones a plazo</t>
  </si>
  <si>
    <t>Obligaciones por pactos de retrocompra y préstamos de valores</t>
  </si>
  <si>
    <t>Obligaciones con bancos</t>
  </si>
  <si>
    <t>Instrumentos financieros de deuda emitidos</t>
  </si>
  <si>
    <t>Otras obligaciones financieras en el país</t>
  </si>
  <si>
    <t>Obligaciones por contratos de arrendamiento</t>
  </si>
  <si>
    <t>Instrumentos financieros  de capital regulatorio emitido</t>
  </si>
  <si>
    <t>Provisiones por contingencias</t>
  </si>
  <si>
    <t>Provisiones para dividendos, pago de intereses y reapreciación de instrumentos financieros de capital regulatorio emitidos</t>
  </si>
  <si>
    <t>Provisiones especiales por riesgo de crédito</t>
  </si>
  <si>
    <t>Otros pasivos</t>
  </si>
  <si>
    <t>Pasivos incluidos en enajenables para la venta</t>
  </si>
  <si>
    <t>Total pasivos</t>
  </si>
  <si>
    <t>LI2 - Principales fuentes de discrepancia entre los montos de las exposiciones con fines regulatorios y valores contables en los estados financieros</t>
  </si>
  <si>
    <t>Total</t>
  </si>
  <si>
    <t>Partidas sujetas a:</t>
  </si>
  <si>
    <t>Riesgo de Crédito</t>
  </si>
  <si>
    <t>Riesgo de mercado</t>
  </si>
  <si>
    <t>Monto correspondiente al valor contable del activo en el ámbito de consolidación regulatoria (según formulario LI1) (netos de provisiones)</t>
  </si>
  <si>
    <t>Monto correspondiente al valor contable del pasivo en el ámbito de consolidación regulatorio (según formulario LI1)</t>
  </si>
  <si>
    <t>Monto neto total en el ámbito de consolidación regulatorio (fila 1 – fila 2)</t>
  </si>
  <si>
    <t>Monto de partidas fuera de balance</t>
  </si>
  <si>
    <t>Diferencias de valoración</t>
  </si>
  <si>
    <t>Diferencias debidas a reglas de neteo distintas, excepto las incluidas en la fila 2</t>
  </si>
  <si>
    <t>Diferencias debidas a la consideración de las provisiones</t>
  </si>
  <si>
    <t>Monto de las exposiciones con fines regulatorios</t>
  </si>
  <si>
    <t>Acciones</t>
  </si>
  <si>
    <t>E1</t>
  </si>
  <si>
    <t>J1</t>
  </si>
  <si>
    <t>J2</t>
  </si>
  <si>
    <t>J3</t>
  </si>
  <si>
    <t>J4</t>
  </si>
  <si>
    <t>Emisor</t>
  </si>
  <si>
    <t>Identificador único (ej. CUSIP, ISIN o identificador Bloomberg de una colocación privada)</t>
  </si>
  <si>
    <t>Legislación(es) por la(s) que se rige el instrumento</t>
  </si>
  <si>
    <t>Medios por los que se exige el obligado cumplimiento de la sección 13 de las condiciones de emisión (hoja de términos) de TLAC (para otros instrumentos admisibles como TLAC que se rigen por legislación extranjera</t>
  </si>
  <si>
    <t>Normas durante el periodo de transición</t>
  </si>
  <si>
    <t>Normas posteriores a la transición</t>
  </si>
  <si>
    <t>Admisible a nivel individual/consolidado  local/consolidado global</t>
  </si>
  <si>
    <t>Tipo de instrumento</t>
  </si>
  <si>
    <t>Cifra consignada en el patrimonio efectivo (cifra monetaria en millones, en la fecha de divulgación más reciente)</t>
  </si>
  <si>
    <t>Valor nominal del instrumento</t>
  </si>
  <si>
    <t>Clasificación contable</t>
  </si>
  <si>
    <t>Fecha original de emisión</t>
  </si>
  <si>
    <t>Sin vencimiento (perpetuo) o a vencimiento</t>
  </si>
  <si>
    <t>Fecha original de vencimiento</t>
  </si>
  <si>
    <t>Amortización anticipada por parte del emisor sujeta a previa aprobación de la Comisión</t>
  </si>
  <si>
    <t>Fecha de amortización anticipada opcional, fechas de amortización anticipada contingente y monto</t>
  </si>
  <si>
    <t>Posteriores fechas de amortización, si aplica</t>
  </si>
  <si>
    <t xml:space="preserve">Intereses / dividendos </t>
  </si>
  <si>
    <t>Interés/ dividendo fijo o variable</t>
  </si>
  <si>
    <t>Tasa de interés del cupón y cualquier índice relacionado</t>
  </si>
  <si>
    <t>Existencia de un mecanismo que frene el dividendo</t>
  </si>
  <si>
    <t>Totalmente discrecional, parcialmente discrecional u obligatorio</t>
  </si>
  <si>
    <t>Existencia de cláusula step-up u otro incentivo a amortizar</t>
  </si>
  <si>
    <t>No acumulativo o acumulativo</t>
  </si>
  <si>
    <t>Convertible o no convertible</t>
  </si>
  <si>
    <t>Si es convertible, gatillo(s) de la conversión</t>
  </si>
  <si>
    <t>Si es convertible, total o parcial</t>
  </si>
  <si>
    <t>Si es convertible, tasa de conversión</t>
  </si>
  <si>
    <t>Si es convertible, conversión obligatoria u opcional</t>
  </si>
  <si>
    <t>Si es convertible, especificar el tipo de instrumento en el que es convertible</t>
  </si>
  <si>
    <t>Si es convertible, especificar el emisor del instrumento en el que se convierte</t>
  </si>
  <si>
    <t>Posibilidad de depreciación/caducidad del valor contable</t>
  </si>
  <si>
    <t>Si se contempla la depreciación/caducidad del valor contable, gatillos(s) de la depreciación/caducidad</t>
  </si>
  <si>
    <t>Si se contempla la depreciación/caducidad del valor contable, depreciación/caducidad total o parcial</t>
  </si>
  <si>
    <t>Si se contempla la depreciación/caducidad del valor contable, depreciación/caducidad permanente o temporal</t>
  </si>
  <si>
    <t>Si la depreciación/caducidad del valor contable es temporal, descripción del mecanismo de reapreciación posterior del valor contable</t>
  </si>
  <si>
    <t>34a</t>
  </si>
  <si>
    <t>Tipo de subordinación</t>
  </si>
  <si>
    <t>Posición en la jerarquía de subordinación en caso de liquidación (especificar el tipo de instrumento inmediatamente preferente al instrumento en cuestión en el orden de prelación para insolvencias de la entidad jurídica en cuestión)</t>
  </si>
  <si>
    <t>Características transitorias eximentes</t>
  </si>
  <si>
    <t>En caso afirmativo, especificar las características eximentes</t>
  </si>
  <si>
    <t>CC1 - Composición del capital regulatorio</t>
  </si>
  <si>
    <t>Montos</t>
  </si>
  <si>
    <t xml:space="preserve">A partir de los números de referencia del balance respecto al nivel de consolidación regulatorio </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</si>
  <si>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</si>
  <si>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</si>
  <si>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</si>
  <si>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</si>
  <si>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</si>
  <si>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</si>
  <si>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</si>
  <si>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</si>
  <si>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</si>
  <si>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</si>
  <si>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</si>
  <si>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</si>
  <si>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Otros intangibles salvo derechos de operación de créditos hipotecarios (netos de pasivos por impuestos relacionados)</t>
  </si>
  <si>
    <t>(b) - (e) de CC2</t>
  </si>
  <si>
    <t>Activos por impuestos diferidos que dependen de la rentabilidad futura del banco, excluidos los procedentes de diferencias temporal</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</si>
  <si>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</si>
  <si>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</si>
  <si>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</si>
  <si>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</si>
  <si>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</si>
  <si>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</si>
  <si>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</si>
  <si>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no significativas en el capital de entidades bancarias, financieras y de seguros no incluidas en el perímetro de consolidación regulatorio cuando el banco no posea más del 10% del capital social emitido (monto por encima del umbral del 10%)</t>
  </si>
  <si>
    <t>Inversiones significativas en el capital básico de entidades bancarias, financieras y de seguros no incluidas en el perímetro de consolidación regulatorio (monto por encima del umbral del 10%)</t>
  </si>
  <si>
    <t xml:space="preserve">Ajuste regulatorio por umbrales - Derechos de operación de créditos hipotecarios (monto por encima del umbral del 10%) </t>
  </si>
  <si>
    <t>(c) - (f) - umbral 10% de CC2</t>
  </si>
  <si>
    <t>Ajuste regulatorio por umbrales - Activos por impuestos diferidos por diferencias temporales (monto por encima del umbral del 10%, neta de pasivos netos por impuestos diferidos)</t>
  </si>
  <si>
    <t>Monto por encima del umbral del 15%</t>
  </si>
  <si>
    <t>Del cual: Inversiones significativas en el capital ordinario de entidades financieras no consolidadas en CET1</t>
  </si>
  <si>
    <t>Del cual: Derechos de operación de créditos hipotecarios</t>
  </si>
  <si>
    <t>Del cual: Impuestos diferidos por diferencias temporales</t>
  </si>
  <si>
    <t>Ajustes regulatorios locales específicos</t>
  </si>
  <si>
    <t>Ajustes regulatorios aplicados al capital básico nivel 1 ante la insuficiencia de capital adicional nivel 1 y capital nivel 2 para cubrir deducciones</t>
  </si>
  <si>
    <t>Capital ordinario nivel 1 (CET1) (fila 6 – fila 28)</t>
  </si>
  <si>
    <t>Capital adicional nivel 1: instrumentos</t>
  </si>
  <si>
    <t>Instrumentos admisibles en el capital adicional nivel 1 emitidos directamente más las primas de emisión relacionadas</t>
  </si>
  <si>
    <t>(i) de CC2</t>
  </si>
  <si>
    <t>De los cuales: clasificados como recursos propios con arreglo a la normativa contable pertinente</t>
  </si>
  <si>
    <t>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</si>
  <si>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</si>
  <si>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</si>
  <si>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</si>
  <si>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</si>
  <si>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</si>
  <si>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</si>
  <si>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</si>
  <si>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Inversiones no significativas en el capital de entidades bancarias, financieras y de seguros no incluidas en el perímetro de consolidación regulatorio cuando el banco no posea más del 10% del capital social emitido de la entidad (monto por encima del umbral del 10%)</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</si>
  <si>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</si>
  <si>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</si>
  <si>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</si>
  <si>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</si>
  <si>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</si>
  <si>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</si>
  <si>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</si>
  <si>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</si>
  <si>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</si>
  <si>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</si>
  <si>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</si>
  <si>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</si>
  <si>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</si>
  <si>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</si>
  <si>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</si>
  <si>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</si>
  <si>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</si>
  <si>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</si>
  <si>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 xml:space="preserve"> Ajustes regulatorios locales específicos</t>
  </si>
  <si>
    <t>Ajustes regulatorios totales al capital nivel 2 (suma filas 54 a 55)</t>
  </si>
  <si>
    <t>Capital nivel 2 (T2) (fila 51- fila 57)</t>
  </si>
  <si>
    <t>Patrimonio efectivo (PE = T1 + T2) (fila 45 + fila 58)</t>
  </si>
  <si>
    <t>Activos ponderados por riesgo totales</t>
  </si>
  <si>
    <t>Coeficientes, colchones de capital y cargo sistémico</t>
  </si>
  <si>
    <t>Capital ordinario nivel 1 (% de los APR) (fila 29/ fila 60)</t>
  </si>
  <si>
    <t>Capital nivel 1 (% de los APR) (fila 45/ fila 60)</t>
  </si>
  <si>
    <t>Patrimonio efectivo (% de los APR) (fila 59/ fila 60)</t>
  </si>
  <si>
    <t>Colchón de conservación y colchón contra cíclico, más requerimiento de mayor absorción de pérdidas para D SIBs (% de los APR)</t>
  </si>
  <si>
    <t>Del cual: colchón de conservación</t>
  </si>
  <si>
    <t>Del cual: colchón contra cíclico específico del banco de acuerdo con la norma local</t>
  </si>
  <si>
    <t>Del cual: requerimiento de mayor absorción de pérdidas para D-SIBs (HLA) (cargo mínimo)</t>
  </si>
  <si>
    <t>Capital ordinario nivel 1 (CET1) (% de los APR) disponible después de cumplir los requerimientos de capital mínimos del banco Mínimos locales</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</si>
  <si>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</si>
  <si>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</si>
  <si>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</si>
  <si>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</si>
  <si>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</si>
  <si>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</si>
  <si>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</si>
  <si>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</si>
  <si>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</si>
  <si>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</si>
  <si>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</si>
  <si>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</si>
  <si>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</si>
  <si>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</si>
  <si>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</si>
  <si>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</si>
  <si>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</si>
  <si>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</si>
  <si>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</si>
  <si>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</si>
  <si>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</si>
  <si>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CC2 - Conciliación del capital regulatorio con el balance</t>
  </si>
  <si>
    <t>Estados financieros publicados</t>
  </si>
  <si>
    <t>Con arreglo al perímetro de consolidación regulatorio</t>
  </si>
  <si>
    <t>Referencia</t>
  </si>
  <si>
    <t>Activos</t>
  </si>
  <si>
    <t>Activos financieros para negociar a valor razonable con cambios en resultados</t>
  </si>
  <si>
    <t>Instrumentos financieros de deuda</t>
  </si>
  <si>
    <t>Otros</t>
  </si>
  <si>
    <t>Activos financieroa desginados a valor razonable con cambios en resultados</t>
  </si>
  <si>
    <t>Activos financieros a valor razonable con cambios en otro resultado integral</t>
  </si>
  <si>
    <t>Activos financieros a costo amortizado</t>
  </si>
  <si>
    <t>Créditos y cuentas por cobrar a clientes - Comerciales</t>
  </si>
  <si>
    <t>Créditos y cuentas por cobrar a clientes - Vivienda</t>
  </si>
  <si>
    <t>Créditos y cuentas por cobrar a clientes - Consumo</t>
  </si>
  <si>
    <t>De los cuales: Goodwill</t>
  </si>
  <si>
    <t>(a)</t>
  </si>
  <si>
    <t>De los cuales: otros intangibles (excluidos los derechos de operación de créditos hipotecarios)</t>
  </si>
  <si>
    <t>(b)</t>
  </si>
  <si>
    <t>De los cuales: derechos de operación de créditos hipotecarios</t>
  </si>
  <si>
    <t>(c)</t>
  </si>
  <si>
    <t>Total activos</t>
  </si>
  <si>
    <t>Pasivos</t>
  </si>
  <si>
    <t>Pasivos financieros designados a valor razonables con cambios en resultados</t>
  </si>
  <si>
    <t>Del cual: DVA</t>
  </si>
  <si>
    <t>Otras obligaciones financieras</t>
  </si>
  <si>
    <t>Instrumentos financieros de capital regulatorio emitidos</t>
  </si>
  <si>
    <t>De los cuales: pasivos por impuestos diferidos relacionados con Goodwill</t>
  </si>
  <si>
    <t>(d)</t>
  </si>
  <si>
    <t>De los cuales: pasivos por impuestos diferidos relacionados con activos intangibles (excluidos los derechos de operación de créditos hipotecarios)</t>
  </si>
  <si>
    <t>(e)</t>
  </si>
  <si>
    <t>De los cuales: pasivos por impuestos diferidos relacionados con derechos de operación de créditos hipotecarios</t>
  </si>
  <si>
    <t>(f)</t>
  </si>
  <si>
    <t>Patrimonio</t>
  </si>
  <si>
    <t>Capital social suscrito y pagado</t>
  </si>
  <si>
    <t>Del cual: monto admisible como CET1</t>
  </si>
  <si>
    <t>(h)</t>
  </si>
  <si>
    <t>Del cual: monto admisible como AT1</t>
  </si>
  <si>
    <t>(i)</t>
  </si>
  <si>
    <t>Reservas</t>
  </si>
  <si>
    <t>Otro resultado integral acumulado</t>
  </si>
  <si>
    <t>Elementos que no se reclasificarán en resultados</t>
  </si>
  <si>
    <t>Elementos que pueden reclasificarse en resultados</t>
  </si>
  <si>
    <t>Utilidades acumuladas retenidas de ejercicios anteriores</t>
  </si>
  <si>
    <t>Utilidad del ejercicio</t>
  </si>
  <si>
    <t>Menos: Provisiones para dividendos, pago de intereses y reapreciación de instrumentos financieros de capital regulatorio emitidos</t>
  </si>
  <si>
    <t>De los propietarios del Banco</t>
  </si>
  <si>
    <t>Del interés no controlador</t>
  </si>
  <si>
    <t>Total de patrimonio</t>
  </si>
  <si>
    <t xml:space="preserve">LR1 – Resumen comparativo de los activos contables frente a la medida de la exposición de la razón de apalancamiento </t>
  </si>
  <si>
    <t>Activos totales en los estados financieros publicados (neto de provisiones exigidas).</t>
  </si>
  <si>
    <t>Ajustes sobre CET1</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</si>
  <si>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</si>
  <si>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</si>
  <si>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 xml:space="preserve">Ajustes por operaciones de financiación con valores SFT (es decir, repos y préstamos garantizados similares) </t>
  </si>
  <si>
    <t xml:space="preserve">Ajustes por exposiciones de créditos contingentes </t>
  </si>
  <si>
    <t>Otros ajustes (activos que se generan por la intermediación de instrumentos financieros a nombre propio por cuenta de terceros, otros)</t>
  </si>
  <si>
    <t>Medida de la exposición de la razón de apalancamiento (suma fila 1 a 7)</t>
  </si>
  <si>
    <t>LR2 - Formulario divulgativo común de la razón de apalancamiento</t>
  </si>
  <si>
    <t>Exposiciones dentro de balance</t>
  </si>
  <si>
    <t>Exposiciones dentro de balance (excluidos derivados)</t>
  </si>
  <si>
    <t>(Montos de los activos deducidos para determinar el capital básico y ajustes regulatorios)</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</si>
  <si>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</si>
  <si>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</si>
  <si>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</si>
  <si>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</si>
  <si>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</si>
  <si>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</si>
  <si>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</si>
  <si>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</si>
  <si>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</si>
  <si>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</si>
  <si>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</si>
  <si>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</si>
  <si>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</si>
  <si>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</si>
  <si>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</si>
  <si>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</si>
  <si>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</si>
  <si>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</si>
  <si>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</si>
  <si>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</si>
  <si>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</si>
  <si>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</si>
  <si>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 11 y 19)</t>
  </si>
  <si>
    <t>LIQ1 - Razón de cobertura de liquidez (LCR)</t>
  </si>
  <si>
    <r>
      <t xml:space="preserve">Valor total no
ponderado
</t>
    </r>
    <r>
      <rPr>
        <sz val="9"/>
        <color theme="1"/>
        <rFont val="Arial"/>
        <family val="2"/>
      </rPr>
      <t>(promedio)</t>
    </r>
  </si>
  <si>
    <r>
      <rPr>
        <b/>
        <sz val="9"/>
        <color theme="1"/>
        <rFont val="Arial"/>
        <family val="2"/>
      </rPr>
      <t xml:space="preserve">Valor total
ponderado
</t>
    </r>
    <r>
      <rPr>
        <sz val="9"/>
        <color theme="1"/>
        <rFont val="Arial"/>
        <family val="2"/>
      </rPr>
      <t>(promedio)</t>
    </r>
  </si>
  <si>
    <t>ALAC</t>
  </si>
  <si>
    <t>Flujos de egresos</t>
  </si>
  <si>
    <t>Depósitos, obligaciones a la vista y otras captaciones a plazo a personas naturales y PyMES (depósitos minoristas), de los cuales:</t>
  </si>
  <si>
    <t>Cubiertos 100% por un seguro de depósito o garantía (depósitos estables)</t>
  </si>
  <si>
    <t>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</si>
  <si>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</si>
  <si>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Con fines operacionales (depósitos operativos)</t>
  </si>
  <si>
    <t>Sin fines operacionales (depósitos no operativos)</t>
  </si>
  <si>
    <t>Deuda no garantizada</t>
  </si>
  <si>
    <t>Depósitos, obligaciones a la vista y otras captaciones a plazo de mayoristas cubiertos 100% por un seguro de depósito o garantía (financiación mayorista garantizada)</t>
  </si>
  <si>
    <t>Requerimientos adicionales, de los cuales:</t>
  </si>
  <si>
    <t>Egresos por instrumentos derivados, otros requerimientos adicionales de liquidez y de garantías</t>
  </si>
  <si>
    <t>Egresos relacionados con la pérdida de financiación en instrumentos de deuda</t>
  </si>
  <si>
    <t>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</si>
  <si>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</si>
  <si>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</si>
  <si>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</si>
  <si>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</si>
  <si>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</si>
  <si>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</si>
  <si>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</si>
  <si>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</si>
  <si>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ALAC total</t>
  </si>
  <si>
    <t>LCR (%)</t>
  </si>
  <si>
    <t>LIQ2 - Razón de financiamiento estable neto (NSFR)</t>
  </si>
  <si>
    <t>Valor no ponderado por vencimiento contractual</t>
  </si>
  <si>
    <t>Valor Ponderado</t>
  </si>
  <si>
    <t>Sin vencimiento (banda 1)</t>
  </si>
  <si>
    <t>&lt;6 meses (bandas 2, 3 y 4)</t>
  </si>
  <si>
    <t>De 6 meses a 1 año (banda 5)</t>
  </si>
  <si>
    <t>≥ 1 año (banda 6 y 7)</t>
  </si>
  <si>
    <t>Financiamiento Estable Disponible (FED)</t>
  </si>
  <si>
    <t>Capital</t>
  </si>
  <si>
    <t>Capital regulatorio</t>
  </si>
  <si>
    <t>Otros instrumentos de capital</t>
  </si>
  <si>
    <t>Depósitos, obligaciones a la vista y otras captaciones a plazo de mayoristas (financiación mayorista), de las cuales:</t>
  </si>
  <si>
    <t>Sin fines operacionales y otra financiación mayorista</t>
  </si>
  <si>
    <t>Pasivos con correspondientes activos interdependientes</t>
  </si>
  <si>
    <t>Otros pasivos, de los cuales:</t>
  </si>
  <si>
    <t>Pasivos derivados a efectos del NSFR</t>
  </si>
  <si>
    <t>Todos los demás recursos propios y ajenos no incluidos en las anteriores categorías</t>
  </si>
  <si>
    <t>FED TOTAL</t>
  </si>
  <si>
    <t>Financiamiento Estable Requerido (FER)</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</si>
  <si>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</si>
  <si>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</si>
  <si>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</si>
  <si>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</si>
  <si>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Préstamos al corriente de pago a instituciones financieras garantizadas por ALAC distintos de nivel 1 y préstamos al corriente de pago a instituciones financieras no garantizadas</t>
  </si>
  <si>
    <t>Préstamos al corriente de pago a sociedades financieras, préstamos a clientes minoristas y pequeñas empresas, y préstamos a soberanos, bancos centrales y PSE, de los cuales:</t>
  </si>
  <si>
    <t>Con una ponderación por riesgo menor o igual al 35% según el Método Estándar de BII para el tratamiento del riesgo de crédito</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</si>
  <si>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</si>
  <si>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</si>
  <si>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</si>
  <si>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</si>
  <si>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Materias primas negociadas físicamente, incluido el oro</t>
  </si>
  <si>
    <t>Activos aportados como margen inicial en contratos de derivados y contribuciones a los fondos de garantía de los ECC</t>
  </si>
  <si>
    <t>Activos derivados a efectos del NSFR</t>
  </si>
  <si>
    <t>Pasivos derivados a efectos del NSFR antes de la deducción del margen de variación aportado</t>
  </si>
  <si>
    <t>Todos los demás activos no incluidos previamente</t>
  </si>
  <si>
    <t>Partidas fuera de balance</t>
  </si>
  <si>
    <t>FER TOTAL</t>
  </si>
  <si>
    <t>NSFR (%)</t>
  </si>
  <si>
    <t>CR1 - Calidad crediticia de los activos</t>
  </si>
  <si>
    <t>Valor contable bruto</t>
  </si>
  <si>
    <t>Indemnizaciones (dotaciones) / Deterioro</t>
  </si>
  <si>
    <t>Provisiones asociadas</t>
  </si>
  <si>
    <t>Provisiones contables ECL para pérdidas crediticias</t>
  </si>
  <si>
    <t>Valor neto (a + b - d)</t>
  </si>
  <si>
    <t>Exposiciones en incumplimiento</t>
  </si>
  <si>
    <t>Exposiciones sin incumplimiento</t>
  </si>
  <si>
    <t>Provisiones específicas</t>
  </si>
  <si>
    <t>Provisiones adicionales</t>
  </si>
  <si>
    <t>Colocaciones en el libro de banca</t>
  </si>
  <si>
    <t>Instrumentos financieros en el libro de banca</t>
  </si>
  <si>
    <t>Otros activos en el libro de banca</t>
  </si>
  <si>
    <t>Exposiciones fuera de balance</t>
  </si>
  <si>
    <t>CR2 - Cambios en el stock de colocaciones e instrumentos financieros no derivados en el libro de banca en incumplimiento</t>
  </si>
  <si>
    <t>Colocaciones e instrumentos financieros no derivados en el libro de banca en situación de incumplimiento al cierre de periodo de declaración anterior</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</si>
  <si>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</si>
  <si>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</si>
  <si>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</si>
  <si>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</si>
  <si>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en el libro de banca en situación de incumplimiento al cierre de periodo de declaración (1+2-3-4 ± 5)</t>
  </si>
  <si>
    <t>CR3 - Técnicas de mitigación de RC (CRM): presentación general</t>
  </si>
  <si>
    <t>Exposiciones no garantizadas</t>
  </si>
  <si>
    <t>Exposiciones garantizadas</t>
  </si>
  <si>
    <t>Exposiciones garantizadas por avales o fianzas</t>
  </si>
  <si>
    <t>Exposiciones garantizadas con garantías financieras</t>
  </si>
  <si>
    <t>Exposiciones garantizadas por derivados de crédito</t>
  </si>
  <si>
    <t>Colocaciones</t>
  </si>
  <si>
    <t>Instrumentos financieros no derivados</t>
  </si>
  <si>
    <t>De las cuales, en situación de incumplimiento</t>
  </si>
  <si>
    <t>CR4 - Método estándar: exposiciones al RC y efectos del CRM</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</si>
  <si>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</si>
  <si>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</si>
  <si>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</si>
  <si>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</si>
  <si>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</si>
  <si>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</si>
  <si>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</si>
  <si>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</si>
  <si>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</si>
  <si>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</si>
  <si>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</si>
  <si>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 supervisadas por la CMF</t>
  </si>
  <si>
    <t xml:space="preserve">De los cuales, sociedades de valores y otras instituciones financieras </t>
  </si>
  <si>
    <t>Bonos garantizados e hipotecarios</t>
  </si>
  <si>
    <t>Empresas</t>
  </si>
  <si>
    <t>Préstamos especializados</t>
  </si>
  <si>
    <t>Deuda subordinada, acciones y otros instrumentos de capital</t>
  </si>
  <si>
    <t>Minoristas</t>
  </si>
  <si>
    <t xml:space="preserve">Bienes raíces </t>
  </si>
  <si>
    <t>De lo cuales, bien raíz residencial</t>
  </si>
  <si>
    <t>De lo cuales, bien raíz comercial</t>
  </si>
  <si>
    <t>De lo cuales, CRE en general</t>
  </si>
  <si>
    <t xml:space="preserve">De lo cuales, adquisición de terrenos, promoción y construcción </t>
  </si>
  <si>
    <t>Fondos de inversión</t>
  </si>
  <si>
    <t xml:space="preserve">En incumplimiento </t>
  </si>
  <si>
    <t>Categorías de mayor riesgo</t>
  </si>
  <si>
    <t>Transferencia de fondos en curso</t>
  </si>
  <si>
    <t>CR5 - Método estándar: exposiciones por tipo de contraparte y ponderaciones por RC</t>
  </si>
  <si>
    <t>h</t>
  </si>
  <si>
    <t>i</t>
  </si>
  <si>
    <t>j</t>
  </si>
  <si>
    <t>Tipos de contrapartes/ Ponderación por RC</t>
  </si>
  <si>
    <t>Monto total de exposiciones al RC (después de FCC y CRM)</t>
  </si>
  <si>
    <t>Instituciones internaciones y Bancos multilaterales de desarrollo</t>
  </si>
  <si>
    <t xml:space="preserve">Categorías de mayor riesgo </t>
  </si>
  <si>
    <t>CCR1 - Análisis de la exposición al riesgo de crédito de contraparte</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</si>
  <si>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</si>
  <si>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</si>
  <si>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</si>
  <si>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</si>
  <si>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</si>
  <si>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</si>
  <si>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</si>
  <si>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</si>
  <si>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Enfoque simple para la mitigación del riesgo de crédito (para SFT)</t>
  </si>
  <si>
    <t>Enfoque integral para la mitigación del riesgo de crédito (para SFT)</t>
  </si>
  <si>
    <t>VaR para SFT</t>
  </si>
  <si>
    <t>CCR3 - Método estándar para las exposiciones CCR por tipo de contraparte y ponderaciones por riesgo</t>
  </si>
  <si>
    <t>Tipos de contrapartes/ Ponderación por riesgo</t>
  </si>
  <si>
    <t>Otras</t>
  </si>
  <si>
    <t>Exposición total al RC</t>
  </si>
  <si>
    <t>Instituciones internacionales o Bancos multilaterales de desarrollo</t>
  </si>
  <si>
    <t>Sociedades de valores</t>
  </si>
  <si>
    <t>CCR5 - Composición del colateral para exposiciones al CCR</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</si>
  <si>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</si>
  <si>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</si>
  <si>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</si>
  <si>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</si>
  <si>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</si>
  <si>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</si>
  <si>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</si>
  <si>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Efectivo - Otras monedas</t>
  </si>
  <si>
    <t>Titulos de deuda emitidos por le Estado chileno o por el BCCh</t>
  </si>
  <si>
    <t>Otra deuda soberana</t>
  </si>
  <si>
    <t>Titulo de deuda corporativos con grado de inversión</t>
  </si>
  <si>
    <t>Otros titulos de deuda corporativos</t>
  </si>
  <si>
    <t>Otros colateral</t>
  </si>
  <si>
    <t>CCR8 - Exposiciones frente a entidades de contraparte central</t>
  </si>
  <si>
    <t>Exposición después de CRM</t>
  </si>
  <si>
    <t>Exposición a ECC autorizadas (total)</t>
  </si>
  <si>
    <t>Exposiciones por operaciones frente a ECC autorizadas (excluidos márgenes iniciales y aportes al fondo de garantía) de las cuales:</t>
  </si>
  <si>
    <t>(i) Derivados OTC</t>
  </si>
  <si>
    <t>(ii) Derivados negociados en bolsa</t>
  </si>
  <si>
    <t>(iii) Operaciones de financiación con valores</t>
  </si>
  <si>
    <t>(iv) Conjuntos de derivados en los que se haya aprobado la compensación entre productos</t>
  </si>
  <si>
    <t>Margen inicial  segregado</t>
  </si>
  <si>
    <t>Margen inicial no segregado</t>
  </si>
  <si>
    <t>Aportes desembolsados al fondo de garantía</t>
  </si>
  <si>
    <t>Aportes no desembolsados al fondo de garantía*</t>
  </si>
  <si>
    <t xml:space="preserve">Exposiciones a ECC no autorizadas (total) </t>
  </si>
  <si>
    <t xml:space="preserve">Exposiciones por operaciones frente a ECC no autorizadas (excluidos márgenes iniciales y aportes al fondo de garantía); de las cuales: </t>
  </si>
  <si>
    <t xml:space="preserve">i) Derivados OTC </t>
  </si>
  <si>
    <t xml:space="preserve">ii) Derivados negociados en bolsa </t>
  </si>
  <si>
    <t xml:space="preserve">iii) Operaciones de financiación con valores </t>
  </si>
  <si>
    <t xml:space="preserve">iv) Conjuntos de derivados en los que se haya aprobado la compensación entre productos </t>
  </si>
  <si>
    <t>Margen inicial segregado</t>
  </si>
  <si>
    <t xml:space="preserve">Margen inicial no segregado </t>
  </si>
  <si>
    <t xml:space="preserve">Aportes no desembolsados al fondo de garantía </t>
  </si>
  <si>
    <t>SEC1 - Exposiciones securitizadas en el libro de banca</t>
  </si>
  <si>
    <t>k</t>
  </si>
  <si>
    <t>l</t>
  </si>
  <si>
    <t>Banco actúa como originador</t>
  </si>
  <si>
    <t>Banco actúa como patrocinador</t>
  </si>
  <si>
    <t>Banco actúa como inversionista</t>
  </si>
  <si>
    <t>Tradicional</t>
  </si>
  <si>
    <t>Tradicional que</t>
  </si>
  <si>
    <t>Sintético</t>
  </si>
  <si>
    <t>Sub- total</t>
  </si>
  <si>
    <t>Subyacente grupal De las cuales:</t>
  </si>
  <si>
    <t>Créditos para la vivienda (letras o mutuos hipotecarios)</t>
  </si>
  <si>
    <t xml:space="preserve">Colocaciones de consumo </t>
  </si>
  <si>
    <t>Otros subyacentes grupales</t>
  </si>
  <si>
    <t>Re-securitización</t>
  </si>
  <si>
    <t xml:space="preserve">Subyacente individual De las cuales: </t>
  </si>
  <si>
    <t>Colocaciones corporativas</t>
  </si>
  <si>
    <t>Inversiones financieras</t>
  </si>
  <si>
    <t xml:space="preserve">Contratos de leasing </t>
  </si>
  <si>
    <t>Otros subyacentes individuales</t>
  </si>
  <si>
    <t>MR1 - Riesgo de mercado con el Modelo Estándar Simplificado (MES)</t>
  </si>
  <si>
    <t>Riesgo de tasas de interés (general y específico)</t>
  </si>
  <si>
    <t>Riesgo de cotizaciones bursátiles (general y específico)</t>
  </si>
  <si>
    <t>Riesgo de moneda extranjera</t>
  </si>
  <si>
    <t>Riesgo de materias primas</t>
  </si>
  <si>
    <t>Opciones - método simplificado</t>
  </si>
  <si>
    <t>Opciones - método delta-plus</t>
  </si>
  <si>
    <t>Opciones - método de escenarios</t>
  </si>
  <si>
    <t>OR1 - Pérdidas históricas</t>
  </si>
  <si>
    <t>Promedio de 10 años</t>
  </si>
  <si>
    <t>Monto total de pérdidas operacionales netas de recuperaciones</t>
  </si>
  <si>
    <t>Número total de pérdidas por riesgo operacional</t>
  </si>
  <si>
    <t>Monto total de pérdidas por riesgo operacional excluidas</t>
  </si>
  <si>
    <t>Número total de exclusiones</t>
  </si>
  <si>
    <t>Monto total de pérdidas operacionales netas de recuperaciones y netas de pérdidas excluidas</t>
  </si>
  <si>
    <t>Monto total de pérdidas operacionales netas de recuperaciones (sin tener en cuenta exclusiones)</t>
  </si>
  <si>
    <t>Detalles de cálculo de capital por riesgo operacional</t>
  </si>
  <si>
    <t>¿Se utilizan pérdidas para calcular el ILM (sí/no)?</t>
  </si>
  <si>
    <t>Si en la fila 11 se ha respondido negativamente, ¿se debe la exclusión de los datos sobre pérdidas internas al incumplimiento de los criterios mínimos de los datos sobre pérdidas (sí/no)?</t>
  </si>
  <si>
    <t>Umbral de evento de pérdida: 20.000 o 100.000 euros para el cálculo del capital por riesgo operacional, según proceda</t>
  </si>
  <si>
    <t>OR2 - Indicador de negocio (BI) y subcomponentes</t>
  </si>
  <si>
    <t>BI y sus componentes</t>
  </si>
  <si>
    <t>Componente de intereses, leasing y dividendos (ILDC)</t>
  </si>
  <si>
    <t>Ingresos por intereses (II)</t>
  </si>
  <si>
    <t>1b</t>
  </si>
  <si>
    <t>Gastos por intereses (IE)</t>
  </si>
  <si>
    <t>1c</t>
  </si>
  <si>
    <t>Activos que ganan intereses (IEA)</t>
  </si>
  <si>
    <t>1d</t>
  </si>
  <si>
    <t>Ingresos por dividendos (DC)</t>
  </si>
  <si>
    <t>Componente de servicios (SC)</t>
  </si>
  <si>
    <t>Ingresos por comisiones (FI)</t>
  </si>
  <si>
    <t>2b</t>
  </si>
  <si>
    <t>Gastos por comisiones (FE)</t>
  </si>
  <si>
    <t>2c</t>
  </si>
  <si>
    <t>Otros ingresos operativos (OOI)</t>
  </si>
  <si>
    <t>2d</t>
  </si>
  <si>
    <t>Otros gastos operativos (OOE)</t>
  </si>
  <si>
    <t>Componente financiero (FC)</t>
  </si>
  <si>
    <t>Ingresos netos para el libro de negociación (TB)</t>
  </si>
  <si>
    <t>3b</t>
  </si>
  <si>
    <t>Ingresos netos para el libro de banca (BB)</t>
  </si>
  <si>
    <t>Indicador de negocio (BI)</t>
  </si>
  <si>
    <t>Componente de indicador de negocio (BIC)</t>
  </si>
  <si>
    <t>BI bruto de actividades desinvertidas excluidas</t>
  </si>
  <si>
    <t>Reducción del BI por exclusión de actividades desinvertidas</t>
  </si>
  <si>
    <t>OR3 - Requerimiento mínimo de capital por riesgo operacional</t>
  </si>
  <si>
    <t>Multiplicador interno de pérdidas operacionales (ILM)</t>
  </si>
  <si>
    <t>Cargo por riesgo operacional (ORC)</t>
  </si>
  <si>
    <t>APRO</t>
  </si>
  <si>
    <t>RMBL1 - Información cuantitativa sobre RMLB</t>
  </si>
  <si>
    <t>ΔEVE</t>
  </si>
  <si>
    <t>ΔNII</t>
  </si>
  <si>
    <t>Escenario de perturbación / Periodo</t>
  </si>
  <si>
    <t>Subida en paralelo</t>
  </si>
  <si>
    <t>Bajada en paralelo</t>
  </si>
  <si>
    <t>Inclinación de la pendiente</t>
  </si>
  <si>
    <t>Aplanamiento de la pendiente</t>
  </si>
  <si>
    <t>Subida de la tasa a corto</t>
  </si>
  <si>
    <t>Bajada de la tasa a corto</t>
  </si>
  <si>
    <t>Máximo</t>
  </si>
  <si>
    <t>Periodo</t>
  </si>
  <si>
    <t>Capital de nivel 1</t>
  </si>
  <si>
    <t>Márgenes netos de interes y reajustes</t>
  </si>
  <si>
    <t>REM1 - Remuneración abonada durante el ejercicio financiero</t>
  </si>
  <si>
    <t>Monto de la remuneración</t>
  </si>
  <si>
    <t>Altos directivos</t>
  </si>
  <si>
    <t>Otros empleados que asumen riesgos materiales</t>
  </si>
  <si>
    <t>Remuneración fija</t>
  </si>
  <si>
    <t>Número de empleados</t>
  </si>
  <si>
    <t xml:space="preserve">Total de la remuneración fija (3 + 5 + 7) </t>
  </si>
  <si>
    <t>Del cual, efectivo</t>
  </si>
  <si>
    <t>Del cual, diferido</t>
  </si>
  <si>
    <t>De la cual, acciones u otros instrumentos vinculados a las acciones</t>
  </si>
  <si>
    <t>De las cuales, diferidos</t>
  </si>
  <si>
    <t>Del cual, otras</t>
  </si>
  <si>
    <t>Remuneración variable</t>
  </si>
  <si>
    <t>Total de la remuneración variable (11 + 13 + 15)</t>
  </si>
  <si>
    <t>Remuneración total (2 + 10)</t>
  </si>
  <si>
    <t>REM2 - Remuneraciones extraordinarias</t>
  </si>
  <si>
    <t>Remuneraciones extraordinarias</t>
  </si>
  <si>
    <t>Bonificaciones garantizadas (sueldo)</t>
  </si>
  <si>
    <t>Incentivos de contratación</t>
  </si>
  <si>
    <t>Indemnizaciones por despido</t>
  </si>
  <si>
    <t>Monto total</t>
  </si>
  <si>
    <t>ENC - Cargas sobre activos</t>
  </si>
  <si>
    <t>Activos sujetos a cargas</t>
  </si>
  <si>
    <t>Facilidades del Banco Central</t>
  </si>
  <si>
    <t>Activos libres de cargas</t>
  </si>
  <si>
    <t>Activos financieros no destinados a negociacion valorados obligatoriamente a valor razonable con cambios en resultados</t>
  </si>
  <si>
    <t>Activos financieros a costos amortizado</t>
  </si>
  <si>
    <t>CDC - Restricciones a la capacidad de distribución de capital</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</si>
  <si>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</si>
  <si>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</si>
  <si>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</si>
  <si>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</si>
  <si>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Ajustes regulatorios locales específicos: por inversión en filiales</t>
  </si>
  <si>
    <t>Ajustes regulatorios totales al capital ordinario nivel 1 (suma filas 8 a 22 + fila 26 y 27)</t>
  </si>
  <si>
    <t>Al cierre del Periodo 2024</t>
  </si>
  <si>
    <t>Pasivo por impuesto diferidos relacionados con activos intangibles: Corresponde a pasivos por impuestos diferidos asociados a otros intangibles distintos a Goodwill y derechos de servicios de crédito hipotecarios, el cual se encuentra contenido Activos por Impuesto diferidos.  Aplicación NIC 12 respecto al Netting entre los rubros de activos y pasivos por impuestos diferidos. Reportado en los Estados Financieros Intermedios Consolidados de Banco Security a diciembre 2024.</t>
  </si>
  <si>
    <t>El Banco disminuyó NSFR en el 4T24 en un 0.92%. Security mantiene una diversificada estructura de financiamiento, basada en depósitos, obligaciones a la vista y otras captaciones a plazo a personas naturales y PyMES (depósitos minoristas). En el 4T24, el NSFR promedio del Banco se situó en 105,86%, producto de un mayor FER promedio por 153,5 MMMCLP debido principalmente a un alza promedio de Préstamos y valores al corriente de pago.</t>
  </si>
  <si>
    <t xml:space="preserve">Durante el cuarto trimestre de 2024, el LCR promedio aumentó 3,82 puntos porcentuales en relación con el 3T24, alcanzando 258,90%. Este aumento corresponde principalmente a un mayor registro de Ingresos promedio por 123 MMMCLP,  debido al alza en Créditos garantizados por 66 MMMCLP. Además vemos bastantes estables los Egresos Totales, por lo que mantiene el ratio sin mayor variación en relación al trimestre anterior.                                             </t>
  </si>
  <si>
    <r>
      <rPr>
        <b/>
        <sz val="10"/>
        <rFont val="Segoe UI Semilight"/>
        <family val="2"/>
      </rPr>
      <t>Nota:</t>
    </r>
    <r>
      <rPr>
        <sz val="10"/>
        <rFont val="Segoe UI Semilight"/>
        <family val="2"/>
      </rPr>
      <t xml:space="preserve"> 
A.- No se presentan los siguientes formularios, dado que el banco no utiliza metodologías internas para el cálculo de APR:</t>
    </r>
    <r>
      <rPr>
        <b/>
        <sz val="10"/>
        <rFont val="Segoe UI Semilight"/>
        <family val="2"/>
      </rPr>
      <t xml:space="preserve">
</t>
    </r>
    <r>
      <rPr>
        <sz val="10"/>
        <rFont val="Segoe UI Semilight"/>
        <family val="2"/>
      </rPr>
      <t xml:space="preserve">(i) </t>
    </r>
    <r>
      <rPr>
        <b/>
        <sz val="10"/>
        <rFont val="Segoe UI Semilight"/>
        <family val="2"/>
      </rPr>
      <t>CR6</t>
    </r>
    <r>
      <rPr>
        <sz val="10"/>
        <rFont val="Segoe UI Semilight"/>
        <family val="2"/>
      </rPr>
      <t xml:space="preserve">: MI: exposiciones al riesgo de crédito por cartera e intervalo de probabilidad de incumplimiento (PI),
(ii) </t>
    </r>
    <r>
      <rPr>
        <b/>
        <sz val="10"/>
        <rFont val="Segoe UI Semilight"/>
        <family val="2"/>
      </rPr>
      <t>CR8</t>
    </r>
    <r>
      <rPr>
        <sz val="10"/>
        <rFont val="Segoe UI Semilight"/>
        <family val="2"/>
      </rPr>
      <t xml:space="preserve">: Cambios en los APRC bajo el uso de metodologías internas, 
(iii) </t>
    </r>
    <r>
      <rPr>
        <b/>
        <sz val="10"/>
        <rFont val="Segoe UI Semilight"/>
        <family val="2"/>
      </rPr>
      <t>CR9</t>
    </r>
    <r>
      <rPr>
        <sz val="10"/>
        <rFont val="Segoe UI Semilight"/>
        <family val="2"/>
      </rPr>
      <t xml:space="preserve">: MI: comprobación de la probabilidad de incumplimiento (PI) por cartera,
(iv) </t>
    </r>
    <r>
      <rPr>
        <b/>
        <sz val="10"/>
        <rFont val="Segoe UI Semilight"/>
        <family val="2"/>
      </rPr>
      <t>CCR4</t>
    </r>
    <r>
      <rPr>
        <sz val="10"/>
        <rFont val="Segoe UI Semilight"/>
        <family val="2"/>
      </rPr>
      <t xml:space="preserve">: MI exposiciones al CCR por cartera  intervalo de PI, 
(v) </t>
    </r>
    <r>
      <rPr>
        <b/>
        <sz val="10"/>
        <rFont val="Segoe UI Semilight"/>
        <family val="2"/>
      </rPr>
      <t>CMS1</t>
    </r>
    <r>
      <rPr>
        <sz val="10"/>
        <rFont val="Segoe UI Semilight"/>
        <family val="2"/>
      </rPr>
      <t xml:space="preserve">: Comparación de APR calculados con metodologías internas y método estándar a nivel de riesgo, 
(vi)  </t>
    </r>
    <r>
      <rPr>
        <b/>
        <sz val="10"/>
        <rFont val="Segoe UI Semilight"/>
        <family val="2"/>
      </rPr>
      <t>CMS2</t>
    </r>
    <r>
      <rPr>
        <sz val="10"/>
        <rFont val="Segoe UI Semilight"/>
        <family val="2"/>
      </rPr>
      <t xml:space="preserve">: Comparación de APR calculados con metodologías internas y método estándar a nivel de clase de activos
B.- No se presentan los siguientes formularios, dado que el banco no posee exposición a los siguientes tipos de securitizaciones:
(vii) </t>
    </r>
    <r>
      <rPr>
        <b/>
        <sz val="10"/>
        <rFont val="Segoe UI Semilight"/>
        <family val="2"/>
      </rPr>
      <t xml:space="preserve">SEC2: </t>
    </r>
    <r>
      <rPr>
        <sz val="10"/>
        <rFont val="Segoe UI Semilight"/>
        <family val="2"/>
      </rPr>
      <t>Cartera de securitizaciones en el libro de negociación, 
(viii)</t>
    </r>
    <r>
      <rPr>
        <b/>
        <sz val="10"/>
        <rFont val="Segoe UI Semilight"/>
        <family val="2"/>
      </rPr>
      <t xml:space="preserve"> SEC3</t>
    </r>
    <r>
      <rPr>
        <sz val="10"/>
        <rFont val="Segoe UI Semilight"/>
        <family val="2"/>
      </rPr>
      <t xml:space="preserve">: Exposiciones de securitización en el libro de banca y requerimientos de capital regulatorio asociados a bancos que actúan como originador o patrocinador, 
(ix) </t>
    </r>
    <r>
      <rPr>
        <b/>
        <sz val="10"/>
        <rFont val="Segoe UI Semilight"/>
        <family val="2"/>
      </rPr>
      <t>SEC4:</t>
    </r>
    <r>
      <rPr>
        <sz val="10"/>
        <rFont val="Segoe UI Semilight"/>
        <family val="2"/>
      </rPr>
      <t xml:space="preserve"> Exposiciones de securitización en el libro de banca y requerimientos de capital regulatorio asociados a bancos que actúan como inversionista
C.- El Banco excluye el formulario </t>
    </r>
    <r>
      <rPr>
        <b/>
        <sz val="10"/>
        <rFont val="Segoe UI Semilight"/>
        <family val="2"/>
      </rPr>
      <t>REM3</t>
    </r>
    <r>
      <rPr>
        <sz val="10"/>
        <rFont val="Segoe UI Semilight"/>
        <family val="2"/>
      </rPr>
      <t xml:space="preserve"> - Remuneración diferida, debido a que no utiliza el sistema de pagos diferidos como parte de su sistema de compensaciones.</t>
    </r>
  </si>
  <si>
    <t>CCA - Principales características de los instrumentos de capital regulatorio</t>
  </si>
  <si>
    <t xml:space="preserve">Ir a tabla LIQ1 </t>
  </si>
  <si>
    <t xml:space="preserve">Ir a tabla LIQ2 </t>
  </si>
  <si>
    <t>Segundo semestre 2024</t>
  </si>
  <si>
    <t xml:space="preserve">
Los valores de las filas 13, 14, 15, 16, 17, 18, 19 y 20 de la columna "a" corresponden a cifras promedios del trimestre octubre a diciembre 2024.
Los valores de las filas 13, 14, 15, 16, 17, 18, 19 y 20 de la columna "b" corresponden a cifras promedios del trimestre julio a septiembre 2024.
Los valores de las filas 13, 14, 15, 16, 17, 18, 19 y 20 de la columna "c" corresponden a cifras promedios del trimestre abril a junio 2024.
Los valores de las filas 13, 14, 15, 16, 17, 18, 19 y 20 de la columna "d" corresponden a cifras promedios del trimestre enero a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</si>
</sst>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mmmm\ yyyy"/>
    <numFmt numFmtId="165" formatCode="0.000%"/>
    <numFmt numFmtId="166" formatCode="#,##0.0000_);\(#,##0.0000\)"/>
    <numFmt numFmtId="167" formatCode="0.0%"/>
    <numFmt numFmtId="168" formatCode="mmmm/yyyy"/>
    <numFmt numFmtId="169" formatCode="#,##0.000_);\(#,##0.000\)"/>
  </numFmts>
  <fonts count="41" x14ac:knownFonts="1">
    <font>
      <sz val="11"/>
      <color theme="1"/>
      <name val="Calibri"/>
      <family val="2"/>
      <scheme val="minor"/>
    </font>
    <font>
      <sz val="11"/>
      <color theme="1"/>
      <name val="Segoe UI"/>
      <family val="2"/>
    </font>
    <font>
      <u/>
      <sz val="11"/>
      <color theme="10"/>
      <name val="Segoe UI"/>
      <family val="2"/>
    </font>
    <font>
      <u/>
      <sz val="11"/>
      <color theme="10"/>
      <name val="Calibri"/>
      <family val="2"/>
      <scheme val="minor"/>
    </font>
    <font>
      <sz val="11"/>
      <color theme="1"/>
      <name val="Calibri"/>
      <family val="2"/>
      <scheme val="minor"/>
    </font>
    <font>
      <sz val="11"/>
      <color theme="1"/>
      <name val="Arial"/>
      <family val="2"/>
    </font>
    <font>
      <sz val="12"/>
      <color theme="1"/>
      <name val="Arial"/>
      <family val="2"/>
    </font>
    <font>
      <b/>
      <sz val="12"/>
      <color rgb="FF7030A0"/>
      <name val="Arial"/>
      <family val="2"/>
    </font>
    <font>
      <b/>
      <sz val="14"/>
      <color rgb="FF7030A0"/>
      <name val="Arial"/>
      <family val="2"/>
    </font>
    <font>
      <b/>
      <sz val="18"/>
      <color rgb="FF7030A0"/>
      <name val="Arial"/>
      <family val="2"/>
    </font>
    <font>
      <b/>
      <sz val="12"/>
      <color theme="1"/>
      <name val="Arial"/>
      <family val="2"/>
    </font>
    <font>
      <u/>
      <sz val="12"/>
      <color theme="10"/>
      <name val="Arial"/>
      <family val="2"/>
    </font>
    <font>
      <i/>
      <sz val="9"/>
      <color theme="1"/>
      <name val="Arial"/>
      <family val="2"/>
    </font>
    <font>
      <sz val="9"/>
      <color theme="1"/>
      <name val="Arial"/>
      <family val="2"/>
    </font>
    <font>
      <b/>
      <sz val="9"/>
      <color theme="1"/>
      <name val="Arial"/>
      <family val="2"/>
    </font>
    <font>
      <sz val="9"/>
      <color theme="1"/>
      <name val="Calibri"/>
      <family val="2"/>
      <scheme val="minor"/>
    </font>
    <font>
      <sz val="10"/>
      <color theme="1"/>
      <name val="Arial"/>
      <family val="2"/>
    </font>
    <font>
      <sz val="8"/>
      <color theme="0"/>
      <name val="Segoe UI Semibold"/>
      <family val="2"/>
    </font>
    <font>
      <sz val="10"/>
      <name val="Arial"/>
      <family val="2"/>
    </font>
    <font>
      <sz val="12"/>
      <color rgb="FF009CD6"/>
      <name val="Segoe UI"/>
      <family val="2"/>
    </font>
    <font>
      <sz val="7"/>
      <color theme="1"/>
      <name val="Calibri"/>
      <family val="2"/>
      <scheme val="minor"/>
    </font>
    <font>
      <sz val="8"/>
      <color theme="1" tint="0.249977111117893"/>
      <name val="Calibri"/>
      <family val="2"/>
      <scheme val="minor"/>
    </font>
    <font>
      <u/>
      <sz val="10"/>
      <color rgb="FF0000FF"/>
      <name val="Arial"/>
      <family val="2"/>
    </font>
    <font>
      <i/>
      <sz val="8"/>
      <color theme="1"/>
      <name val="Arial"/>
      <family val="2"/>
    </font>
    <font>
      <b/>
      <sz val="9"/>
      <color rgb="FF7030A0"/>
      <name val="Arial"/>
      <family val="2"/>
    </font>
    <font>
      <b/>
      <sz val="9"/>
      <color theme="0"/>
      <name val="Arial"/>
      <family val="2"/>
    </font>
    <font>
      <sz val="11"/>
      <color theme="4"/>
      <name val="Arial"/>
      <family val="2"/>
    </font>
    <font>
      <b/>
      <sz val="9"/>
      <name val="Arial"/>
      <family val="2"/>
    </font>
    <font>
      <b/>
      <sz val="9"/>
      <color rgb="FFFF0000"/>
      <name val="Arial"/>
      <family val="2"/>
    </font>
    <font>
      <sz val="9"/>
      <color theme="0"/>
      <name val="Arial"/>
      <family val="2"/>
    </font>
    <font>
      <b/>
      <sz val="8.5"/>
      <color theme="1"/>
      <name val="Arial"/>
      <family val="2"/>
    </font>
    <font>
      <b/>
      <sz val="9"/>
      <color theme="1" tint="0.34998626667073579"/>
      <name val="Arial"/>
      <family val="2"/>
    </font>
    <font>
      <b/>
      <sz val="9"/>
      <color rgb="FF000000"/>
      <name val="Arial"/>
      <family val="2"/>
    </font>
    <font>
      <sz val="9"/>
      <color rgb="FF000000"/>
      <name val="Arial"/>
      <family val="2"/>
    </font>
    <font>
      <sz val="9"/>
      <color theme="1"/>
      <name val="Arial"/>
    </font>
    <font>
      <sz val="9"/>
      <color rgb="FF000000"/>
      <name val="Arial"/>
    </font>
    <font>
      <b/>
      <sz val="9"/>
      <color rgb="FF000000"/>
      <name val="Arial"/>
    </font>
    <font>
      <i/>
      <sz val="9"/>
      <name val="Arial"/>
      <family val="2"/>
    </font>
    <font>
      <sz val="10"/>
      <name val="Segoe UI Semilight"/>
      <family val="2"/>
    </font>
    <font>
      <b/>
      <sz val="10"/>
      <name val="Segoe UI Semilight"/>
      <family val="2"/>
    </font>
    <font>
      <b/>
      <sz val="9"/>
      <color theme="2" tint="-0.74999237037263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5"/>
        <bgColor indexed="64"/>
      </patternFill>
    </fill>
    <fill>
      <patternFill patternType="solid">
        <fgColor theme="0" tint="-0.34925382244331188"/>
        <bgColor indexed="64"/>
      </patternFill>
    </fill>
    <fill>
      <patternFill patternType="solid">
        <fgColor theme="0" tint="-0.34882656331064793"/>
        <bgColor indexed="64"/>
      </patternFill>
    </fill>
    <fill>
      <patternFill patternType="solid">
        <fgColor theme="0" tint="-0.34934537797173987"/>
        <bgColor indexed="64"/>
      </patternFill>
    </fill>
    <fill>
      <patternFill patternType="solid">
        <fgColor rgb="FF7030A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s>
  <borders count="34">
    <border>
      <left/>
      <right/>
      <top/>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medium">
        <color rgb="FF7030A0"/>
      </bottom>
      <diagonal/>
    </border>
    <border>
      <left/>
      <right/>
      <top style="medium">
        <color rgb="FF7030A0"/>
      </top>
      <bottom style="dotted">
        <color rgb="FF7030A0"/>
      </bottom>
      <diagonal/>
    </border>
    <border>
      <left/>
      <right/>
      <top style="dotted">
        <color rgb="FF7030A0"/>
      </top>
      <bottom style="dotted">
        <color rgb="FF7030A0"/>
      </bottom>
      <diagonal/>
    </border>
    <border>
      <left/>
      <right/>
      <top/>
      <bottom style="medium">
        <color rgb="FF00AAEE"/>
      </bottom>
      <diagonal/>
    </border>
    <border>
      <left/>
      <right/>
      <top/>
      <bottom style="medium">
        <color rgb="FFF2F2F2"/>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top/>
      <bottom style="dotted">
        <color rgb="FF7030A0"/>
      </bottom>
      <diagonal/>
    </border>
    <border>
      <left style="dotted">
        <color theme="0" tint="-0.34998626667073579"/>
      </left>
      <right/>
      <top style="dotted">
        <color theme="0" tint="-0.34998626667073579"/>
      </top>
      <bottom/>
      <diagonal/>
    </border>
    <border>
      <left/>
      <right/>
      <top style="dotted">
        <color theme="0" tint="-0.34998626667073579"/>
      </top>
      <bottom/>
      <diagonal/>
    </border>
    <border>
      <left/>
      <right style="dotted">
        <color theme="0" tint="-0.34998626667073579"/>
      </right>
      <top style="dotted">
        <color theme="0" tint="-0.34998626667073579"/>
      </top>
      <bottom/>
      <diagonal/>
    </border>
    <border>
      <left style="dotted">
        <color theme="0" tint="-0.34998626667073579"/>
      </left>
      <right/>
      <top/>
      <bottom/>
      <diagonal/>
    </border>
    <border>
      <left/>
      <right style="dotted">
        <color theme="0" tint="-0.34998626667073579"/>
      </right>
      <top/>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34998626667073579"/>
      </right>
      <top/>
      <bottom style="dotted">
        <color theme="0" tint="-0.34998626667073579"/>
      </bottom>
      <diagonal/>
    </border>
    <border>
      <left style="thin">
        <color theme="0" tint="-0.34998626667073579"/>
      </left>
      <right/>
      <top/>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s>
  <cellStyleXfs count="37">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41" fontId="4" fillId="0" borderId="0" applyFont="0" applyFill="0" applyBorder="0" applyAlignment="0" applyProtection="0"/>
    <xf numFmtId="0" fontId="16" fillId="0" borderId="0"/>
    <xf numFmtId="0" fontId="16" fillId="0" borderId="0"/>
    <xf numFmtId="0" fontId="16" fillId="0" borderId="0"/>
    <xf numFmtId="0" fontId="19" fillId="3" borderId="10" applyNumberFormat="0" applyProtection="0">
      <alignment horizontal="left" wrapText="1"/>
    </xf>
    <xf numFmtId="0" fontId="4" fillId="0" borderId="0"/>
    <xf numFmtId="0" fontId="22" fillId="0" borderId="0"/>
    <xf numFmtId="0" fontId="16" fillId="0" borderId="0"/>
    <xf numFmtId="0" fontId="18" fillId="0" borderId="0"/>
    <xf numFmtId="0" fontId="20" fillId="3" borderId="0" applyNumberFormat="0">
      <alignment horizontal="left" vertical="top" wrapText="1"/>
      <protection locked="0"/>
    </xf>
    <xf numFmtId="0" fontId="18" fillId="0" borderId="0"/>
    <xf numFmtId="9" fontId="4" fillId="0" borderId="0" applyFont="0" applyFill="0" applyBorder="0" applyAlignment="0" applyProtection="0"/>
    <xf numFmtId="0" fontId="16" fillId="0" borderId="0"/>
    <xf numFmtId="0" fontId="17" fillId="6" borderId="0" applyNumberFormat="0" applyProtection="0">
      <alignment horizontal="right" vertical="center" wrapText="1" indent="1"/>
    </xf>
    <xf numFmtId="0" fontId="17" fillId="7" borderId="11" applyNumberFormat="0" applyProtection="0">
      <alignment horizontal="right" vertical="center" wrapText="1" indent="1"/>
    </xf>
    <xf numFmtId="0" fontId="21" fillId="0" borderId="0" applyNumberFormat="0" applyFill="0">
      <alignment horizontal="right" vertical="center" wrapText="1" indent="1"/>
    </xf>
    <xf numFmtId="0" fontId="20" fillId="3" borderId="0" applyNumberFormat="0">
      <alignment horizontal="left" wrapText="1"/>
      <protection locked="0"/>
    </xf>
    <xf numFmtId="0" fontId="18" fillId="0" borderId="0"/>
    <xf numFmtId="0" fontId="18" fillId="0" borderId="0"/>
    <xf numFmtId="0" fontId="4" fillId="0" borderId="0"/>
    <xf numFmtId="0" fontId="17" fillId="5" borderId="0" applyNumberFormat="0" applyProtection="0">
      <alignment horizontal="right" vertical="center" wrapText="1" indent="1"/>
    </xf>
    <xf numFmtId="9" fontId="4" fillId="0" borderId="0" applyFont="0" applyFill="0" applyBorder="0" applyAlignment="0" applyProtection="0"/>
    <xf numFmtId="0" fontId="18" fillId="0" borderId="0"/>
    <xf numFmtId="0" fontId="16" fillId="0" borderId="0"/>
    <xf numFmtId="0" fontId="18" fillId="0" borderId="0"/>
    <xf numFmtId="0" fontId="17" fillId="8" borderId="11" applyNumberFormat="0" applyProtection="0">
      <alignment horizontal="right" vertical="center" wrapText="1" indent="1"/>
    </xf>
    <xf numFmtId="0" fontId="16" fillId="0" borderId="0"/>
    <xf numFmtId="0" fontId="16" fillId="0" borderId="0"/>
    <xf numFmtId="0" fontId="16" fillId="0" borderId="0"/>
    <xf numFmtId="0" fontId="18" fillId="0" borderId="0"/>
    <xf numFmtId="0" fontId="17" fillId="9" borderId="11" applyNumberFormat="0" applyProtection="0">
      <alignment horizontal="right" vertical="center" wrapText="1" indent="1"/>
    </xf>
    <xf numFmtId="9" fontId="4" fillId="0" borderId="0" applyFont="0" applyFill="0" applyBorder="0" applyAlignment="0" applyProtection="0"/>
    <xf numFmtId="9" fontId="4" fillId="0" borderId="0" applyFont="0" applyFill="0" applyBorder="0" applyAlignment="0" applyProtection="0"/>
  </cellStyleXfs>
  <cellXfs count="389">
    <xf numFmtId="0" fontId="0" fillId="0" borderId="0" xfId="0"/>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49" fontId="9" fillId="0" borderId="0" xfId="0" applyNumberFormat="1" applyFont="1" applyAlignment="1">
      <alignment vertical="center"/>
    </xf>
    <xf numFmtId="0" fontId="11" fillId="0" borderId="0" xfId="3" applyFont="1" applyFill="1" applyBorder="1" applyAlignment="1">
      <alignment horizontal="left" vertical="center" wrapText="1" indent="1"/>
    </xf>
    <xf numFmtId="0" fontId="5" fillId="0" borderId="0" xfId="0" applyFont="1"/>
    <xf numFmtId="0" fontId="6" fillId="0" borderId="8" xfId="0" applyFont="1" applyBorder="1" applyAlignment="1">
      <alignment vertical="center" wrapText="1"/>
    </xf>
    <xf numFmtId="0" fontId="11" fillId="0" borderId="8" xfId="3" applyFont="1" applyFill="1" applyBorder="1" applyAlignment="1">
      <alignment horizontal="left" vertical="center" wrapText="1" indent="1"/>
    </xf>
    <xf numFmtId="0" fontId="6" fillId="0" borderId="9" xfId="0" applyFont="1" applyBorder="1" applyAlignment="1">
      <alignment vertical="center" wrapText="1"/>
    </xf>
    <xf numFmtId="0" fontId="11" fillId="0" borderId="9" xfId="3" applyFont="1" applyFill="1" applyBorder="1" applyAlignment="1">
      <alignment horizontal="left" vertical="center" wrapText="1" indent="1"/>
    </xf>
    <xf numFmtId="0" fontId="10" fillId="0" borderId="8" xfId="0" applyFont="1" applyBorder="1" applyAlignment="1">
      <alignment horizontal="left" vertical="center"/>
    </xf>
    <xf numFmtId="0" fontId="10" fillId="0" borderId="9" xfId="0" applyFont="1" applyBorder="1" applyAlignment="1">
      <alignment horizontal="left" vertical="center" wrapText="1"/>
    </xf>
    <xf numFmtId="0" fontId="6" fillId="0" borderId="0" xfId="1" applyFont="1"/>
    <xf numFmtId="0" fontId="7" fillId="0" borderId="0" xfId="1" applyFont="1" applyAlignment="1">
      <alignment vertical="center"/>
    </xf>
    <xf numFmtId="0" fontId="6" fillId="5" borderId="0" xfId="1" applyFont="1" applyFill="1"/>
    <xf numFmtId="0" fontId="6" fillId="3" borderId="0" xfId="1" applyFont="1" applyFill="1"/>
    <xf numFmtId="0" fontId="6" fillId="5" borderId="0" xfId="1" applyFont="1" applyFill="1" applyAlignment="1">
      <alignment horizontal="center" vertical="center"/>
    </xf>
    <xf numFmtId="0" fontId="13" fillId="0" borderId="0" xfId="0" applyFont="1"/>
    <xf numFmtId="0" fontId="12" fillId="0" borderId="0" xfId="1" applyFont="1" applyAlignment="1">
      <alignment horizontal="center" vertical="center"/>
    </xf>
    <xf numFmtId="0" fontId="13" fillId="0" borderId="2" xfId="1" applyFont="1" applyBorder="1" applyAlignment="1">
      <alignment horizontal="center" vertical="center"/>
    </xf>
    <xf numFmtId="0" fontId="14" fillId="0" borderId="2" xfId="1" applyFont="1" applyBorder="1" applyAlignment="1">
      <alignment horizontal="center" vertical="center"/>
    </xf>
    <xf numFmtId="0" fontId="13" fillId="0" borderId="0" xfId="1" applyFont="1"/>
    <xf numFmtId="0" fontId="15" fillId="0" borderId="0" xfId="0" applyFont="1"/>
    <xf numFmtId="0" fontId="13" fillId="0" borderId="2" xfId="0" applyFont="1" applyBorder="1" applyAlignment="1">
      <alignment vertical="center" wrapText="1"/>
    </xf>
    <xf numFmtId="0" fontId="13" fillId="0" borderId="0" xfId="0" applyFont="1" applyAlignment="1">
      <alignment horizontal="center" vertical="center"/>
    </xf>
    <xf numFmtId="0" fontId="13" fillId="0" borderId="0" xfId="1" applyFont="1" applyAlignment="1">
      <alignment horizontal="center" vertical="center"/>
    </xf>
    <xf numFmtId="0" fontId="6" fillId="0" borderId="0" xfId="0" applyFont="1" applyAlignment="1">
      <alignment horizontal="left" vertical="center" wrapText="1" indent="1"/>
    </xf>
    <xf numFmtId="0" fontId="24" fillId="0" borderId="0" xfId="1" applyFont="1"/>
    <xf numFmtId="0" fontId="14" fillId="0" borderId="1" xfId="1" applyFont="1" applyBorder="1" applyAlignment="1">
      <alignment vertical="center" wrapText="1"/>
    </xf>
    <xf numFmtId="49" fontId="26" fillId="0" borderId="0" xfId="0" applyNumberFormat="1" applyFont="1" applyAlignment="1">
      <alignment vertical="center"/>
    </xf>
    <xf numFmtId="164" fontId="25" fillId="10" borderId="5" xfId="0" applyNumberFormat="1" applyFont="1" applyFill="1" applyBorder="1" applyAlignment="1">
      <alignment horizontal="center" vertical="center"/>
    </xf>
    <xf numFmtId="0" fontId="13" fillId="0" borderId="5" xfId="1" applyFont="1" applyBorder="1" applyAlignment="1">
      <alignment horizontal="left" vertical="center"/>
    </xf>
    <xf numFmtId="37" fontId="13" fillId="0" borderId="2" xfId="4" applyNumberFormat="1" applyFont="1" applyBorder="1" applyAlignment="1">
      <alignment vertical="center"/>
    </xf>
    <xf numFmtId="0" fontId="13" fillId="4" borderId="2" xfId="1" applyFont="1" applyFill="1" applyBorder="1" applyAlignment="1">
      <alignment horizontal="center" vertical="center"/>
    </xf>
    <xf numFmtId="0" fontId="13" fillId="4" borderId="5" xfId="1" applyFont="1" applyFill="1" applyBorder="1" applyAlignment="1">
      <alignment horizontal="left" vertical="center"/>
    </xf>
    <xf numFmtId="0" fontId="13" fillId="2" borderId="2" xfId="1" applyFont="1" applyFill="1" applyBorder="1" applyAlignment="1">
      <alignment horizontal="center" vertical="center"/>
    </xf>
    <xf numFmtId="0" fontId="14" fillId="2" borderId="2" xfId="1" applyFont="1" applyFill="1" applyBorder="1" applyAlignment="1">
      <alignment horizontal="center" vertical="center"/>
    </xf>
    <xf numFmtId="37" fontId="13" fillId="4" borderId="2" xfId="4" applyNumberFormat="1" applyFont="1" applyFill="1" applyBorder="1" applyAlignment="1">
      <alignment vertical="center"/>
    </xf>
    <xf numFmtId="37" fontId="13" fillId="2" borderId="2" xfId="4" applyNumberFormat="1" applyFont="1" applyFill="1" applyBorder="1" applyAlignment="1">
      <alignment vertical="center"/>
    </xf>
    <xf numFmtId="0" fontId="13" fillId="3" borderId="2" xfId="1" applyFont="1" applyFill="1" applyBorder="1" applyAlignment="1">
      <alignment horizontal="center" vertical="center"/>
    </xf>
    <xf numFmtId="0" fontId="13" fillId="3" borderId="5" xfId="1" applyFont="1" applyFill="1" applyBorder="1" applyAlignment="1">
      <alignment horizontal="left" vertical="center"/>
    </xf>
    <xf numFmtId="37" fontId="13" fillId="3" borderId="2" xfId="4" applyNumberFormat="1" applyFont="1" applyFill="1" applyBorder="1" applyAlignment="1">
      <alignment vertical="center"/>
    </xf>
    <xf numFmtId="0" fontId="14" fillId="3" borderId="2" xfId="1" applyFont="1" applyFill="1" applyBorder="1" applyAlignment="1">
      <alignment horizontal="center" vertical="center"/>
    </xf>
    <xf numFmtId="0" fontId="14" fillId="3" borderId="5" xfId="1" applyFont="1" applyFill="1" applyBorder="1" applyAlignment="1">
      <alignment horizontal="left" vertical="center"/>
    </xf>
    <xf numFmtId="0" fontId="14" fillId="4" borderId="2" xfId="1" applyFont="1" applyFill="1" applyBorder="1" applyAlignment="1">
      <alignment horizontal="center" vertical="center"/>
    </xf>
    <xf numFmtId="0" fontId="14" fillId="2" borderId="5" xfId="0" applyFont="1" applyFill="1" applyBorder="1" applyAlignment="1">
      <alignment vertical="center" wrapText="1"/>
    </xf>
    <xf numFmtId="0" fontId="14" fillId="0" borderId="2" xfId="0" applyFont="1" applyBorder="1" applyAlignment="1">
      <alignment vertical="center" wrapText="1"/>
    </xf>
    <xf numFmtId="0" fontId="6" fillId="0" borderId="0" xfId="1" applyFont="1" applyAlignment="1">
      <alignment horizontal="center" vertical="center"/>
    </xf>
    <xf numFmtId="37" fontId="13" fillId="2" borderId="2" xfId="4" applyNumberFormat="1" applyFont="1" applyFill="1" applyBorder="1" applyAlignment="1">
      <alignment horizontal="center" vertical="center"/>
    </xf>
    <xf numFmtId="37" fontId="13" fillId="3" borderId="2" xfId="4" applyNumberFormat="1" applyFont="1" applyFill="1" applyBorder="1" applyAlignment="1">
      <alignment horizontal="center" vertical="center"/>
    </xf>
    <xf numFmtId="37" fontId="13" fillId="4" borderId="2" xfId="4" applyNumberFormat="1" applyFont="1" applyFill="1" applyBorder="1" applyAlignment="1">
      <alignment horizontal="center" vertical="center"/>
    </xf>
    <xf numFmtId="0" fontId="14" fillId="0" borderId="1" xfId="1" applyFont="1" applyBorder="1" applyAlignment="1">
      <alignment horizontal="center" vertical="center" wrapText="1"/>
    </xf>
    <xf numFmtId="0" fontId="15" fillId="0" borderId="0" xfId="0" applyFont="1" applyAlignment="1">
      <alignment horizontal="center" vertical="center"/>
    </xf>
    <xf numFmtId="164" fontId="27" fillId="3" borderId="5" xfId="0" applyNumberFormat="1" applyFont="1" applyFill="1" applyBorder="1" applyAlignment="1">
      <alignment horizontal="center" vertical="center"/>
    </xf>
    <xf numFmtId="164" fontId="25" fillId="10" borderId="5" xfId="0" applyNumberFormat="1" applyFont="1" applyFill="1" applyBorder="1" applyAlignment="1">
      <alignment horizontal="center" vertical="center" wrapText="1"/>
    </xf>
    <xf numFmtId="164" fontId="27" fillId="4" borderId="5" xfId="0" applyNumberFormat="1" applyFont="1" applyFill="1" applyBorder="1" applyAlignment="1">
      <alignment horizontal="center" vertical="center"/>
    </xf>
    <xf numFmtId="0" fontId="13" fillId="0" borderId="0" xfId="1" applyFont="1" applyAlignment="1">
      <alignment horizontal="center"/>
    </xf>
    <xf numFmtId="0" fontId="15" fillId="0" borderId="0" xfId="0" applyFont="1" applyAlignment="1">
      <alignment horizontal="center"/>
    </xf>
    <xf numFmtId="0" fontId="13" fillId="0" borderId="0" xfId="0" applyFont="1" applyAlignment="1">
      <alignment horizontal="center"/>
    </xf>
    <xf numFmtId="0" fontId="14" fillId="4" borderId="5" xfId="0" applyFont="1" applyFill="1" applyBorder="1" applyAlignment="1">
      <alignment vertical="center" wrapText="1"/>
    </xf>
    <xf numFmtId="0" fontId="6" fillId="0" borderId="0" xfId="1" applyFont="1" applyAlignment="1">
      <alignment horizontal="center"/>
    </xf>
    <xf numFmtId="0" fontId="28" fillId="0" borderId="0" xfId="1" applyFont="1"/>
    <xf numFmtId="0" fontId="14" fillId="0" borderId="5" xfId="1" applyFont="1" applyBorder="1" applyAlignment="1">
      <alignment horizontal="left" vertical="center"/>
    </xf>
    <xf numFmtId="9" fontId="25" fillId="10" borderId="5" xfId="36" applyFont="1" applyFill="1" applyBorder="1" applyAlignment="1">
      <alignment horizontal="center" vertical="center"/>
    </xf>
    <xf numFmtId="9" fontId="25" fillId="10" borderId="5" xfId="36" applyFont="1" applyFill="1" applyBorder="1" applyAlignment="1">
      <alignment horizontal="center" vertical="center" wrapText="1"/>
    </xf>
    <xf numFmtId="0" fontId="13" fillId="3" borderId="2" xfId="1" applyFont="1" applyFill="1" applyBorder="1" applyAlignment="1">
      <alignment horizontal="left" vertical="center"/>
    </xf>
    <xf numFmtId="0" fontId="14" fillId="3" borderId="2" xfId="1" applyFont="1" applyFill="1" applyBorder="1" applyAlignment="1">
      <alignment horizontal="left" vertical="center"/>
    </xf>
    <xf numFmtId="164" fontId="29" fillId="10" borderId="5" xfId="0" applyNumberFormat="1" applyFont="1" applyFill="1" applyBorder="1" applyAlignment="1">
      <alignment horizontal="center" vertical="center"/>
    </xf>
    <xf numFmtId="0" fontId="10" fillId="0" borderId="0" xfId="0" applyFont="1" applyAlignment="1">
      <alignment horizontal="left" vertical="center" wrapText="1"/>
    </xf>
    <xf numFmtId="0" fontId="6" fillId="0" borderId="0" xfId="0" applyFont="1" applyAlignment="1">
      <alignment vertical="center" wrapText="1"/>
    </xf>
    <xf numFmtId="0" fontId="5" fillId="0" borderId="0" xfId="1" applyFont="1"/>
    <xf numFmtId="0" fontId="5" fillId="5" borderId="0" xfId="1" applyFont="1" applyFill="1"/>
    <xf numFmtId="4" fontId="5" fillId="5" borderId="0" xfId="1" applyNumberFormat="1" applyFont="1" applyFill="1"/>
    <xf numFmtId="4" fontId="6" fillId="0" borderId="0" xfId="1" applyNumberFormat="1" applyFont="1"/>
    <xf numFmtId="4" fontId="5" fillId="0" borderId="0" xfId="0" applyNumberFormat="1" applyFont="1"/>
    <xf numFmtId="0" fontId="5" fillId="3" borderId="0" xfId="1" applyFont="1" applyFill="1"/>
    <xf numFmtId="4" fontId="12" fillId="0" borderId="0" xfId="1" applyNumberFormat="1" applyFont="1" applyAlignment="1">
      <alignment horizontal="justify" vertical="center" wrapText="1"/>
    </xf>
    <xf numFmtId="0" fontId="14" fillId="0" borderId="0" xfId="0" applyFont="1" applyAlignment="1">
      <alignment horizontal="center" vertical="center"/>
    </xf>
    <xf numFmtId="0" fontId="13" fillId="0" borderId="0" xfId="0" applyFont="1" applyAlignment="1">
      <alignment vertical="center" wrapText="1"/>
    </xf>
    <xf numFmtId="4" fontId="14" fillId="0" borderId="4" xfId="0" applyNumberFormat="1" applyFont="1" applyBorder="1" applyAlignment="1">
      <alignment horizontal="center" vertical="center"/>
    </xf>
    <xf numFmtId="164" fontId="25" fillId="10"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0" borderId="2" xfId="0" applyFont="1" applyBorder="1" applyAlignment="1">
      <alignment horizontal="center" vertical="center"/>
    </xf>
    <xf numFmtId="37" fontId="13" fillId="0" borderId="2" xfId="0" applyNumberFormat="1" applyFont="1" applyBorder="1" applyAlignment="1">
      <alignment vertical="center"/>
    </xf>
    <xf numFmtId="0" fontId="14" fillId="4" borderId="2" xfId="0" applyFont="1" applyFill="1" applyBorder="1" applyAlignment="1">
      <alignment horizontal="center" vertical="center"/>
    </xf>
    <xf numFmtId="0" fontId="13" fillId="4" borderId="2" xfId="0" applyFont="1" applyFill="1" applyBorder="1" applyAlignment="1">
      <alignment vertical="center" wrapText="1"/>
    </xf>
    <xf numFmtId="3" fontId="13" fillId="4" borderId="2" xfId="0" applyNumberFormat="1" applyFont="1" applyFill="1" applyBorder="1" applyAlignment="1">
      <alignment vertical="center"/>
    </xf>
    <xf numFmtId="165" fontId="13" fillId="0" borderId="2" xfId="36" applyNumberFormat="1" applyFont="1" applyBorder="1" applyAlignment="1">
      <alignment vertical="center"/>
    </xf>
    <xf numFmtId="4" fontId="13" fillId="4" borderId="2" xfId="0" applyNumberFormat="1" applyFont="1" applyFill="1" applyBorder="1" applyAlignment="1">
      <alignment vertical="center"/>
    </xf>
    <xf numFmtId="3" fontId="13" fillId="0" borderId="2" xfId="0" applyNumberFormat="1" applyFont="1" applyBorder="1" applyAlignment="1">
      <alignment vertical="center"/>
    </xf>
    <xf numFmtId="165" fontId="13" fillId="0" borderId="2" xfId="36" applyNumberFormat="1" applyFont="1" applyFill="1" applyBorder="1" applyAlignment="1">
      <alignment vertical="center"/>
    </xf>
    <xf numFmtId="0" fontId="30" fillId="0" borderId="0" xfId="1" applyFont="1" applyAlignment="1">
      <alignment vertical="center" wrapText="1"/>
    </xf>
    <xf numFmtId="4" fontId="30" fillId="0" borderId="0" xfId="1" applyNumberFormat="1" applyFont="1" applyAlignment="1">
      <alignment vertical="center" wrapText="1"/>
    </xf>
    <xf numFmtId="4" fontId="13" fillId="0" borderId="0" xfId="1" applyNumberFormat="1" applyFont="1"/>
    <xf numFmtId="4" fontId="5" fillId="0" borderId="0" xfId="1" applyNumberFormat="1" applyFont="1"/>
    <xf numFmtId="0" fontId="6" fillId="5" borderId="0" xfId="1" applyFont="1" applyFill="1" applyAlignment="1">
      <alignment wrapText="1"/>
    </xf>
    <xf numFmtId="0" fontId="6" fillId="0" borderId="0" xfId="1" applyFont="1" applyAlignment="1">
      <alignment wrapText="1"/>
    </xf>
    <xf numFmtId="0" fontId="13" fillId="0" borderId="0" xfId="1" applyFont="1" applyAlignment="1">
      <alignment horizontal="justify" vertical="center" wrapText="1"/>
    </xf>
    <xf numFmtId="0" fontId="12" fillId="0" borderId="0" xfId="1" applyFont="1" applyAlignment="1">
      <alignment horizontal="center" vertical="center" wrapText="1"/>
    </xf>
    <xf numFmtId="0" fontId="14" fillId="0" borderId="4" xfId="0" applyFont="1" applyBorder="1" applyAlignment="1">
      <alignment horizontal="center" vertical="center" wrapText="1"/>
    </xf>
    <xf numFmtId="0" fontId="14" fillId="3" borderId="2" xfId="0" applyFont="1" applyFill="1" applyBorder="1" applyAlignment="1">
      <alignment horizontal="center" vertical="center"/>
    </xf>
    <xf numFmtId="0" fontId="13" fillId="3" borderId="2" xfId="0" applyFont="1" applyFill="1" applyBorder="1" applyAlignment="1">
      <alignment vertical="center" wrapText="1"/>
    </xf>
    <xf numFmtId="37" fontId="13" fillId="3" borderId="2" xfId="0" applyNumberFormat="1" applyFont="1" applyFill="1" applyBorder="1" applyAlignment="1">
      <alignment vertical="center"/>
    </xf>
    <xf numFmtId="0" fontId="13" fillId="3"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4" fillId="3" borderId="2" xfId="0" applyFont="1" applyFill="1" applyBorder="1" applyAlignment="1">
      <alignment vertical="center" wrapText="1"/>
    </xf>
    <xf numFmtId="37" fontId="14" fillId="3" borderId="2" xfId="0" applyNumberFormat="1" applyFont="1" applyFill="1" applyBorder="1" applyAlignment="1">
      <alignment vertical="center"/>
    </xf>
    <xf numFmtId="0" fontId="13" fillId="11" borderId="0" xfId="1" applyFont="1" applyFill="1" applyAlignment="1">
      <alignment horizontal="center" vertical="center"/>
    </xf>
    <xf numFmtId="0" fontId="13" fillId="0" borderId="0" xfId="1" applyFont="1" applyAlignment="1">
      <alignment wrapText="1"/>
    </xf>
    <xf numFmtId="0" fontId="13" fillId="11" borderId="2"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2" fillId="0" borderId="0" xfId="1" applyFont="1" applyAlignment="1">
      <alignment wrapText="1"/>
    </xf>
    <xf numFmtId="166" fontId="12" fillId="0" borderId="0" xfId="1" applyNumberFormat="1" applyFont="1"/>
    <xf numFmtId="0" fontId="13" fillId="0" borderId="0" xfId="1" applyFont="1" applyAlignment="1">
      <alignment vertical="center"/>
    </xf>
    <xf numFmtId="0" fontId="6" fillId="5" borderId="0" xfId="1" applyFont="1" applyFill="1" applyAlignment="1">
      <alignment horizontal="left" vertical="center"/>
    </xf>
    <xf numFmtId="0" fontId="6" fillId="5" borderId="0" xfId="1" applyFont="1" applyFill="1" applyAlignment="1">
      <alignment horizontal="left"/>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2" xfId="1" applyFont="1" applyBorder="1" applyAlignment="1">
      <alignment horizontal="center" vertical="center" wrapText="1"/>
    </xf>
    <xf numFmtId="37" fontId="13" fillId="0" borderId="2" xfId="1" applyNumberFormat="1" applyFont="1" applyBorder="1" applyAlignment="1">
      <alignment horizontal="center" vertical="center" wrapText="1"/>
    </xf>
    <xf numFmtId="3" fontId="14" fillId="12" borderId="2" xfId="1" applyNumberFormat="1" applyFont="1" applyFill="1" applyBorder="1" applyAlignment="1">
      <alignment vertical="center" wrapText="1"/>
    </xf>
    <xf numFmtId="3" fontId="13" fillId="4" borderId="2" xfId="1" applyNumberFormat="1" applyFont="1" applyFill="1" applyBorder="1" applyAlignment="1">
      <alignment horizontal="center" vertical="center" wrapText="1"/>
    </xf>
    <xf numFmtId="0" fontId="14" fillId="0" borderId="2" xfId="1" applyFont="1" applyBorder="1" applyAlignment="1">
      <alignment vertical="center" wrapText="1"/>
    </xf>
    <xf numFmtId="0" fontId="13" fillId="4" borderId="2" xfId="0" applyFont="1" applyFill="1" applyBorder="1"/>
    <xf numFmtId="3" fontId="12" fillId="4" borderId="2" xfId="1" applyNumberFormat="1" applyFont="1" applyFill="1" applyBorder="1" applyAlignment="1">
      <alignment horizontal="center" vertical="center" wrapText="1"/>
    </xf>
    <xf numFmtId="0" fontId="13" fillId="0" borderId="2" xfId="0" applyFont="1" applyBorder="1"/>
    <xf numFmtId="165" fontId="13" fillId="0" borderId="2" xfId="36" applyNumberFormat="1" applyFont="1" applyBorder="1" applyAlignment="1">
      <alignment horizontal="center" vertical="center" wrapText="1"/>
    </xf>
    <xf numFmtId="0" fontId="14" fillId="0" borderId="0" xfId="1" applyFont="1" applyAlignment="1">
      <alignment vertical="center"/>
    </xf>
    <xf numFmtId="0" fontId="13" fillId="11" borderId="2" xfId="1" applyFont="1" applyFill="1" applyBorder="1" applyAlignment="1">
      <alignment horizontal="center" vertical="center"/>
    </xf>
    <xf numFmtId="0" fontId="14" fillId="13" borderId="2" xfId="1" applyFont="1" applyFill="1" applyBorder="1" applyAlignment="1">
      <alignment vertical="center"/>
    </xf>
    <xf numFmtId="3" fontId="13" fillId="0" borderId="2" xfId="4" applyNumberFormat="1" applyFont="1" applyBorder="1" applyAlignment="1">
      <alignment vertical="center"/>
    </xf>
    <xf numFmtId="3" fontId="14" fillId="13" borderId="2" xfId="1" applyNumberFormat="1" applyFont="1" applyFill="1" applyBorder="1" applyAlignment="1">
      <alignment vertical="center"/>
    </xf>
    <xf numFmtId="3" fontId="32" fillId="0" borderId="2" xfId="1" applyNumberFormat="1" applyFont="1" applyBorder="1" applyAlignment="1">
      <alignment horizontal="center" vertical="center"/>
    </xf>
    <xf numFmtId="10" fontId="13" fillId="0" borderId="2" xfId="36" applyNumberFormat="1" applyFont="1" applyBorder="1" applyAlignment="1">
      <alignment vertical="center"/>
    </xf>
    <xf numFmtId="0" fontId="14" fillId="12" borderId="0" xfId="1" applyFont="1" applyFill="1" applyAlignment="1">
      <alignment horizontal="left" vertical="center" wrapText="1"/>
    </xf>
    <xf numFmtId="3" fontId="14" fillId="12" borderId="0" xfId="1" applyNumberFormat="1" applyFont="1" applyFill="1" applyAlignment="1">
      <alignment vertical="center" wrapText="1"/>
    </xf>
    <xf numFmtId="0" fontId="10" fillId="0" borderId="8" xfId="0" applyFont="1" applyBorder="1" applyAlignment="1">
      <alignment vertical="center"/>
    </xf>
    <xf numFmtId="0" fontId="10" fillId="0" borderId="9" xfId="0" applyFont="1" applyBorder="1" applyAlignment="1">
      <alignment vertical="center" wrapText="1"/>
    </xf>
    <xf numFmtId="0" fontId="10" fillId="0" borderId="0" xfId="0" applyFont="1" applyAlignment="1">
      <alignment vertical="center" wrapText="1"/>
    </xf>
    <xf numFmtId="37" fontId="13" fillId="0" borderId="3" xfId="4" applyNumberFormat="1" applyFont="1" applyBorder="1" applyAlignment="1">
      <alignment vertical="center"/>
    </xf>
    <xf numFmtId="3" fontId="14" fillId="12" borderId="3" xfId="1" applyNumberFormat="1" applyFont="1" applyFill="1" applyBorder="1" applyAlignment="1">
      <alignment vertical="center"/>
    </xf>
    <xf numFmtId="0" fontId="13" fillId="12" borderId="3" xfId="1" applyFont="1" applyFill="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37" fontId="14" fillId="3" borderId="2" xfId="4" applyNumberFormat="1" applyFont="1" applyFill="1" applyBorder="1" applyAlignment="1">
      <alignment vertical="center"/>
    </xf>
    <xf numFmtId="0" fontId="7" fillId="0" borderId="0" xfId="0" applyFont="1" applyAlignment="1">
      <alignment horizontal="left" vertical="center" wrapText="1" readingOrder="1"/>
    </xf>
    <xf numFmtId="0" fontId="14" fillId="2" borderId="6" xfId="0" applyFont="1" applyFill="1" applyBorder="1" applyAlignment="1">
      <alignment vertical="center" wrapText="1"/>
    </xf>
    <xf numFmtId="0" fontId="13" fillId="11" borderId="2" xfId="1" applyFont="1" applyFill="1" applyBorder="1" applyAlignment="1">
      <alignment vertical="center" wrapText="1"/>
    </xf>
    <xf numFmtId="0" fontId="13" fillId="4" borderId="2" xfId="1" applyFont="1" applyFill="1" applyBorder="1" applyAlignment="1">
      <alignment vertical="center" wrapText="1"/>
    </xf>
    <xf numFmtId="0" fontId="32" fillId="0" borderId="5" xfId="1" applyFont="1" applyBorder="1" applyAlignment="1">
      <alignment vertical="center"/>
    </xf>
    <xf numFmtId="0" fontId="32" fillId="0" borderId="3" xfId="1" applyFont="1" applyBorder="1" applyAlignment="1">
      <alignment vertical="center"/>
    </xf>
    <xf numFmtId="0" fontId="5" fillId="0" borderId="0" xfId="0" applyFont="1" applyAlignment="1">
      <alignment wrapText="1"/>
    </xf>
    <xf numFmtId="0" fontId="13" fillId="0" borderId="0" xfId="0" applyFont="1" applyAlignment="1">
      <alignment wrapText="1"/>
    </xf>
    <xf numFmtId="0" fontId="14" fillId="3" borderId="5" xfId="1" applyFont="1" applyFill="1" applyBorder="1" applyAlignment="1">
      <alignment horizontal="left" vertical="center" wrapText="1"/>
    </xf>
    <xf numFmtId="0" fontId="13" fillId="3" borderId="5" xfId="1" applyFont="1" applyFill="1" applyBorder="1" applyAlignment="1">
      <alignment horizontal="left" vertical="center" wrapText="1"/>
    </xf>
    <xf numFmtId="0" fontId="12" fillId="4" borderId="5" xfId="1" applyFont="1" applyFill="1" applyBorder="1" applyAlignment="1">
      <alignment horizontal="left" vertical="center" wrapText="1"/>
    </xf>
    <xf numFmtId="0" fontId="15" fillId="0" borderId="0" xfId="0" applyFont="1" applyAlignment="1">
      <alignment wrapText="1"/>
    </xf>
    <xf numFmtId="0" fontId="14" fillId="13" borderId="2" xfId="1" applyFont="1" applyFill="1" applyBorder="1" applyAlignment="1">
      <alignment vertical="center" wrapText="1"/>
    </xf>
    <xf numFmtId="0" fontId="13" fillId="0" borderId="2" xfId="1" applyFont="1" applyBorder="1" applyAlignment="1">
      <alignment vertical="center" wrapText="1"/>
    </xf>
    <xf numFmtId="0" fontId="32" fillId="0" borderId="2" xfId="1" applyFont="1" applyBorder="1" applyAlignment="1">
      <alignment vertical="center" wrapText="1"/>
    </xf>
    <xf numFmtId="0" fontId="33" fillId="0" borderId="2" xfId="1" applyFont="1" applyBorder="1" applyAlignment="1">
      <alignment vertical="center" wrapText="1"/>
    </xf>
    <xf numFmtId="0" fontId="32" fillId="0" borderId="6" xfId="1" applyFont="1" applyBorder="1" applyAlignment="1">
      <alignment horizontal="center" vertical="center" wrapText="1"/>
    </xf>
    <xf numFmtId="0" fontId="13" fillId="0" borderId="5" xfId="1" applyFont="1" applyBorder="1" applyAlignment="1">
      <alignment horizontal="left" vertical="center" wrapText="1"/>
    </xf>
    <xf numFmtId="0" fontId="13" fillId="4" borderId="5" xfId="1" applyFont="1" applyFill="1" applyBorder="1" applyAlignment="1">
      <alignment horizontal="left" vertical="center" wrapText="1"/>
    </xf>
    <xf numFmtId="0" fontId="14" fillId="2" borderId="5" xfId="1" applyFont="1" applyFill="1" applyBorder="1" applyAlignment="1">
      <alignment horizontal="left" vertical="center" wrapText="1"/>
    </xf>
    <xf numFmtId="37" fontId="13" fillId="0" borderId="2" xfId="4" applyNumberFormat="1" applyFont="1" applyBorder="1" applyAlignment="1">
      <alignment horizontal="center" vertical="center"/>
    </xf>
    <xf numFmtId="165" fontId="13" fillId="3" borderId="2" xfId="36" applyNumberFormat="1" applyFont="1" applyFill="1" applyBorder="1" applyAlignment="1">
      <alignment horizontal="center" vertical="center"/>
    </xf>
    <xf numFmtId="167" fontId="13" fillId="3" borderId="2" xfId="36" applyNumberFormat="1" applyFont="1" applyFill="1" applyBorder="1" applyAlignment="1">
      <alignment vertical="center"/>
    </xf>
    <xf numFmtId="167" fontId="13" fillId="4" borderId="2" xfId="36" applyNumberFormat="1" applyFont="1" applyFill="1" applyBorder="1" applyAlignment="1">
      <alignment vertical="center"/>
    </xf>
    <xf numFmtId="0" fontId="23" fillId="0" borderId="0" xfId="1" applyFont="1" applyAlignment="1">
      <alignment horizontal="left" vertical="center" wrapText="1"/>
    </xf>
    <xf numFmtId="167" fontId="14" fillId="3" borderId="2" xfId="36" applyNumberFormat="1" applyFont="1" applyFill="1" applyBorder="1" applyAlignment="1">
      <alignment vertical="center"/>
    </xf>
    <xf numFmtId="37" fontId="14" fillId="0" borderId="2" xfId="4" applyNumberFormat="1" applyFont="1" applyBorder="1" applyAlignment="1">
      <alignment vertical="center"/>
    </xf>
    <xf numFmtId="165" fontId="13" fillId="3" borderId="2" xfId="4" applyNumberFormat="1" applyFont="1" applyFill="1" applyBorder="1" applyAlignment="1">
      <alignment horizontal="center" vertical="center"/>
    </xf>
    <xf numFmtId="0" fontId="13" fillId="2" borderId="5" xfId="1" applyFont="1" applyFill="1" applyBorder="1" applyAlignment="1">
      <alignment horizontal="left" vertical="center" wrapText="1"/>
    </xf>
    <xf numFmtId="0" fontId="14" fillId="4" borderId="5" xfId="1" applyFont="1" applyFill="1" applyBorder="1" applyAlignment="1">
      <alignment horizontal="left" vertical="center" wrapText="1"/>
    </xf>
    <xf numFmtId="37" fontId="14" fillId="0" borderId="3" xfId="4" applyNumberFormat="1" applyFont="1" applyBorder="1" applyAlignment="1">
      <alignment vertical="center"/>
    </xf>
    <xf numFmtId="3" fontId="14" fillId="0" borderId="2" xfId="4" applyNumberFormat="1" applyFont="1" applyBorder="1" applyAlignment="1">
      <alignment vertical="center"/>
    </xf>
    <xf numFmtId="37" fontId="14" fillId="4" borderId="2" xfId="4" applyNumberFormat="1" applyFont="1" applyFill="1" applyBorder="1" applyAlignment="1">
      <alignment vertical="center"/>
    </xf>
    <xf numFmtId="37" fontId="14" fillId="2" borderId="2" xfId="4" applyNumberFormat="1" applyFont="1" applyFill="1" applyBorder="1" applyAlignment="1">
      <alignment vertical="center"/>
    </xf>
    <xf numFmtId="0" fontId="14" fillId="0" borderId="5" xfId="1" applyFont="1" applyBorder="1" applyAlignment="1">
      <alignment horizontal="left" vertical="center" wrapText="1"/>
    </xf>
    <xf numFmtId="10" fontId="13" fillId="0" borderId="0" xfId="36" applyNumberFormat="1" applyFont="1"/>
    <xf numFmtId="37" fontId="13" fillId="0" borderId="0" xfId="0" applyNumberFormat="1" applyFont="1"/>
    <xf numFmtId="10" fontId="14" fillId="3" borderId="2" xfId="36" applyNumberFormat="1" applyFont="1" applyFill="1" applyBorder="1" applyAlignment="1">
      <alignment vertical="center"/>
    </xf>
    <xf numFmtId="37" fontId="14" fillId="3" borderId="2" xfId="4" applyNumberFormat="1" applyFont="1" applyFill="1" applyBorder="1" applyAlignment="1">
      <alignment horizontal="center" vertical="center"/>
    </xf>
    <xf numFmtId="41" fontId="13" fillId="0" borderId="0" xfId="4" applyFont="1"/>
    <xf numFmtId="37" fontId="13" fillId="0" borderId="2" xfId="4" applyNumberFormat="1" applyFont="1" applyFill="1" applyBorder="1" applyAlignment="1">
      <alignment horizontal="center" vertical="center"/>
    </xf>
    <xf numFmtId="0" fontId="13" fillId="0" borderId="2" xfId="0" applyFont="1" applyBorder="1" applyAlignment="1">
      <alignment horizontal="left" vertical="center" wrapText="1" indent="1"/>
    </xf>
    <xf numFmtId="0" fontId="13" fillId="3" borderId="5" xfId="1" applyFont="1" applyFill="1" applyBorder="1" applyAlignment="1">
      <alignment horizontal="left" vertical="center" wrapText="1" indent="1"/>
    </xf>
    <xf numFmtId="0" fontId="13" fillId="3" borderId="5" xfId="1" applyFont="1" applyFill="1" applyBorder="1" applyAlignment="1">
      <alignment horizontal="left" vertical="center" indent="1"/>
    </xf>
    <xf numFmtId="37" fontId="13" fillId="0" borderId="2" xfId="4" applyNumberFormat="1" applyFont="1" applyFill="1" applyBorder="1" applyAlignment="1">
      <alignment vertical="center"/>
    </xf>
    <xf numFmtId="37" fontId="14" fillId="0" borderId="2" xfId="4" applyNumberFormat="1" applyFont="1" applyFill="1" applyBorder="1" applyAlignment="1">
      <alignment horizontal="center" vertical="center"/>
    </xf>
    <xf numFmtId="165" fontId="13" fillId="0" borderId="0" xfId="36" applyNumberFormat="1" applyFont="1"/>
    <xf numFmtId="164" fontId="25" fillId="10" borderId="6" xfId="0" applyNumberFormat="1" applyFont="1" applyFill="1" applyBorder="1" applyAlignment="1">
      <alignment horizontal="center" vertical="center" wrapText="1"/>
    </xf>
    <xf numFmtId="0" fontId="10" fillId="0" borderId="0" xfId="0" applyFont="1" applyAlignment="1">
      <alignment horizontal="left" vertical="center"/>
    </xf>
    <xf numFmtId="0" fontId="10" fillId="0" borderId="20" xfId="0" applyFont="1" applyBorder="1" applyAlignment="1">
      <alignment horizontal="left" vertical="center"/>
    </xf>
    <xf numFmtId="0" fontId="6" fillId="0" borderId="20" xfId="0" applyFont="1" applyBorder="1" applyAlignment="1">
      <alignment vertical="center" wrapText="1"/>
    </xf>
    <xf numFmtId="0" fontId="14" fillId="2" borderId="2" xfId="0" applyFont="1" applyFill="1" applyBorder="1" applyAlignment="1">
      <alignment vertical="center" wrapText="1"/>
    </xf>
    <xf numFmtId="0" fontId="13" fillId="0" borderId="0" xfId="1" applyFont="1" applyAlignment="1">
      <alignment horizontal="left" vertical="center"/>
    </xf>
    <xf numFmtId="37" fontId="13" fillId="0" borderId="0" xfId="4" applyNumberFormat="1" applyFont="1" applyFill="1" applyBorder="1" applyAlignment="1">
      <alignment vertical="center"/>
    </xf>
    <xf numFmtId="0" fontId="13" fillId="0" borderId="16" xfId="1" applyFont="1" applyBorder="1" applyAlignment="1">
      <alignment horizontal="center" vertical="center"/>
    </xf>
    <xf numFmtId="0" fontId="14" fillId="12" borderId="6" xfId="1" applyFont="1" applyFill="1" applyBorder="1" applyAlignment="1">
      <alignment vertical="center" wrapText="1"/>
    </xf>
    <xf numFmtId="0" fontId="14" fillId="12" borderId="5" xfId="1" applyFont="1" applyFill="1" applyBorder="1" applyAlignment="1">
      <alignment vertical="center"/>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16" xfId="1" applyFont="1" applyBorder="1" applyAlignment="1">
      <alignment horizontal="left" vertical="center" wrapText="1"/>
    </xf>
    <xf numFmtId="0" fontId="13" fillId="0" borderId="12" xfId="1" applyFont="1" applyBorder="1" applyAlignment="1">
      <alignment horizontal="center" vertical="center"/>
    </xf>
    <xf numFmtId="0" fontId="14" fillId="2" borderId="5" xfId="1" applyFont="1" applyFill="1" applyBorder="1" applyAlignment="1">
      <alignment vertical="center"/>
    </xf>
    <xf numFmtId="0" fontId="14" fillId="2" borderId="6" xfId="1" applyFont="1" applyFill="1" applyBorder="1" applyAlignment="1">
      <alignment vertical="center"/>
    </xf>
    <xf numFmtId="0" fontId="14" fillId="2" borderId="3" xfId="1" applyFont="1" applyFill="1" applyBorder="1" applyAlignment="1">
      <alignment vertical="center"/>
    </xf>
    <xf numFmtId="0" fontId="13" fillId="2" borderId="5" xfId="1" applyFont="1" applyFill="1" applyBorder="1" applyAlignment="1">
      <alignment vertical="center"/>
    </xf>
    <xf numFmtId="0" fontId="13" fillId="2" borderId="6" xfId="1" applyFont="1" applyFill="1" applyBorder="1" applyAlignment="1">
      <alignment vertical="center"/>
    </xf>
    <xf numFmtId="0" fontId="13" fillId="2" borderId="3" xfId="1" applyFont="1" applyFill="1" applyBorder="1" applyAlignment="1">
      <alignment vertical="center"/>
    </xf>
    <xf numFmtId="0" fontId="14" fillId="0" borderId="5" xfId="1" applyFont="1" applyBorder="1" applyAlignment="1">
      <alignment vertical="center"/>
    </xf>
    <xf numFmtId="0" fontId="14" fillId="0" borderId="6" xfId="1" applyFont="1" applyBorder="1" applyAlignment="1">
      <alignment vertical="center"/>
    </xf>
    <xf numFmtId="0" fontId="14" fillId="0" borderId="3" xfId="1" applyFont="1" applyBorder="1" applyAlignment="1">
      <alignment vertical="center"/>
    </xf>
    <xf numFmtId="0" fontId="13" fillId="2" borderId="6" xfId="1" applyFont="1" applyFill="1" applyBorder="1" applyAlignment="1">
      <alignment vertical="center" wrapText="1"/>
    </xf>
    <xf numFmtId="0" fontId="14" fillId="2" borderId="6" xfId="1" applyFont="1" applyFill="1" applyBorder="1" applyAlignment="1">
      <alignment vertical="center" wrapText="1"/>
    </xf>
    <xf numFmtId="0" fontId="14" fillId="0" borderId="6" xfId="1" applyFont="1" applyBorder="1" applyAlignment="1">
      <alignment vertical="center" wrapText="1"/>
    </xf>
    <xf numFmtId="37" fontId="14" fillId="0" borderId="2" xfId="4" applyNumberFormat="1" applyFont="1" applyFill="1" applyBorder="1" applyAlignment="1">
      <alignment vertical="center"/>
    </xf>
    <xf numFmtId="0" fontId="6" fillId="5" borderId="0" xfId="1" applyFont="1" applyFill="1" applyAlignment="1">
      <alignment horizontal="right" vertical="center"/>
    </xf>
    <xf numFmtId="0" fontId="6" fillId="0" borderId="0" xfId="1" applyFont="1" applyAlignment="1">
      <alignment horizontal="right" vertical="center"/>
    </xf>
    <xf numFmtId="0" fontId="5" fillId="0" borderId="0" xfId="0" applyFont="1" applyAlignment="1">
      <alignment horizontal="right" vertical="center"/>
    </xf>
    <xf numFmtId="0" fontId="13" fillId="0" borderId="0" xfId="0" applyFont="1" applyAlignment="1">
      <alignment horizontal="right" vertical="center"/>
    </xf>
    <xf numFmtId="0" fontId="14" fillId="0" borderId="1" xfId="1" applyFont="1" applyBorder="1" applyAlignment="1">
      <alignment horizontal="right" vertical="center" wrapText="1"/>
    </xf>
    <xf numFmtId="0" fontId="15" fillId="0" borderId="0" xfId="0" applyFont="1" applyAlignment="1">
      <alignment horizontal="right" vertical="center"/>
    </xf>
    <xf numFmtId="0" fontId="13" fillId="0" borderId="0" xfId="1" applyFont="1" applyAlignment="1">
      <alignment horizontal="right" vertical="center"/>
    </xf>
    <xf numFmtId="164" fontId="9" fillId="0" borderId="0" xfId="0" applyNumberFormat="1" applyFont="1" applyAlignment="1">
      <alignment horizontal="left" vertical="center"/>
    </xf>
    <xf numFmtId="0" fontId="13" fillId="0" borderId="2" xfId="0" applyFont="1" applyBorder="1" applyAlignment="1">
      <alignment horizontal="left" vertical="center" wrapText="1" indent="2"/>
    </xf>
    <xf numFmtId="0" fontId="13" fillId="0" borderId="2" xfId="0" applyFont="1" applyBorder="1" applyAlignment="1">
      <alignment horizontal="right" vertical="center" wrapText="1"/>
    </xf>
    <xf numFmtId="3" fontId="13" fillId="0" borderId="2" xfId="0" applyNumberFormat="1" applyFont="1" applyBorder="1" applyAlignment="1">
      <alignment horizontal="right" vertical="center" wrapText="1"/>
    </xf>
    <xf numFmtId="0" fontId="13" fillId="0" borderId="19" xfId="1" applyFont="1" applyBorder="1" applyAlignment="1">
      <alignment horizontal="left" vertical="center"/>
    </xf>
    <xf numFmtId="0" fontId="25" fillId="10" borderId="4" xfId="1" applyFont="1" applyFill="1" applyBorder="1" applyAlignment="1">
      <alignment horizontal="center" vertical="center" wrapText="1"/>
    </xf>
    <xf numFmtId="37" fontId="14" fillId="4" borderId="4" xfId="4" applyNumberFormat="1" applyFont="1" applyFill="1" applyBorder="1" applyAlignment="1">
      <alignment vertical="center"/>
    </xf>
    <xf numFmtId="37" fontId="14" fillId="4" borderId="17" xfId="4" applyNumberFormat="1" applyFont="1" applyFill="1" applyBorder="1" applyAlignment="1">
      <alignment vertical="center"/>
    </xf>
    <xf numFmtId="0" fontId="13" fillId="0" borderId="12" xfId="1" applyFont="1" applyBorder="1" applyAlignment="1">
      <alignment horizontal="left" vertical="center"/>
    </xf>
    <xf numFmtId="168" fontId="13" fillId="0" borderId="2" xfId="4" applyNumberFormat="1" applyFont="1" applyBorder="1" applyAlignment="1">
      <alignment horizontal="center" vertical="center"/>
    </xf>
    <xf numFmtId="169" fontId="13" fillId="0" borderId="2" xfId="4" applyNumberFormat="1" applyFont="1" applyFill="1" applyBorder="1" applyAlignment="1">
      <alignment vertical="center"/>
    </xf>
    <xf numFmtId="37" fontId="34" fillId="0" borderId="0" xfId="0" applyNumberFormat="1" applyFont="1"/>
    <xf numFmtId="3" fontId="35" fillId="14" borderId="30" xfId="0" applyNumberFormat="1" applyFont="1" applyFill="1" applyBorder="1"/>
    <xf numFmtId="0" fontId="35" fillId="14" borderId="31" xfId="0" applyFont="1" applyFill="1" applyBorder="1"/>
    <xf numFmtId="3" fontId="36" fillId="14" borderId="31" xfId="0" applyNumberFormat="1" applyFont="1" applyFill="1" applyBorder="1"/>
    <xf numFmtId="0" fontId="35" fillId="14" borderId="32" xfId="0" applyFont="1" applyFill="1" applyBorder="1"/>
    <xf numFmtId="0" fontId="35" fillId="14" borderId="33" xfId="0" applyFont="1" applyFill="1" applyBorder="1"/>
    <xf numFmtId="3" fontId="35" fillId="14" borderId="33" xfId="0" applyNumberFormat="1" applyFont="1" applyFill="1" applyBorder="1"/>
    <xf numFmtId="0" fontId="36" fillId="14" borderId="33" xfId="0" applyFont="1" applyFill="1" applyBorder="1"/>
    <xf numFmtId="3" fontId="36" fillId="14" borderId="33" xfId="0" applyNumberFormat="1" applyFont="1" applyFill="1" applyBorder="1"/>
    <xf numFmtId="0" fontId="35" fillId="0" borderId="32" xfId="0" applyFont="1" applyBorder="1"/>
    <xf numFmtId="0" fontId="35" fillId="0" borderId="33" xfId="0" applyFont="1" applyBorder="1"/>
    <xf numFmtId="3" fontId="35" fillId="14" borderId="32" xfId="0" applyNumberFormat="1" applyFont="1" applyFill="1" applyBorder="1"/>
    <xf numFmtId="3" fontId="36" fillId="14" borderId="32" xfId="0" applyNumberFormat="1" applyFont="1" applyFill="1" applyBorder="1"/>
    <xf numFmtId="0" fontId="12" fillId="0" borderId="2" xfId="0" applyFont="1" applyBorder="1" applyAlignment="1">
      <alignment horizontal="left" vertical="center" wrapText="1" indent="2"/>
    </xf>
    <xf numFmtId="37" fontId="12" fillId="3" borderId="2" xfId="4" applyNumberFormat="1" applyFont="1" applyFill="1" applyBorder="1" applyAlignment="1">
      <alignment vertical="center"/>
    </xf>
    <xf numFmtId="37" fontId="12" fillId="0" borderId="2" xfId="4" applyNumberFormat="1" applyFont="1" applyFill="1" applyBorder="1" applyAlignment="1">
      <alignment vertical="center"/>
    </xf>
    <xf numFmtId="37" fontId="37" fillId="0" borderId="2" xfId="4" applyNumberFormat="1" applyFont="1" applyFill="1" applyBorder="1" applyAlignment="1">
      <alignment vertical="center"/>
    </xf>
    <xf numFmtId="164" fontId="40" fillId="4" borderId="5" xfId="0" applyNumberFormat="1" applyFont="1" applyFill="1" applyBorder="1" applyAlignment="1">
      <alignment horizontal="center" vertical="center"/>
    </xf>
    <xf numFmtId="164" fontId="40" fillId="4" borderId="5" xfId="0" applyNumberFormat="1" applyFont="1" applyFill="1" applyBorder="1" applyAlignment="1">
      <alignment horizontal="center" vertical="center" wrapText="1"/>
    </xf>
    <xf numFmtId="0" fontId="23" fillId="0" borderId="0" xfId="1" applyFont="1" applyAlignment="1">
      <alignment horizontal="left" vertical="center"/>
    </xf>
    <xf numFmtId="164" fontId="27" fillId="4" borderId="5" xfId="0" applyNumberFormat="1" applyFont="1" applyFill="1" applyBorder="1" applyAlignment="1">
      <alignment horizontal="center" vertical="center" wrapText="1"/>
    </xf>
    <xf numFmtId="0" fontId="8" fillId="0" borderId="7" xfId="0" applyFont="1" applyBorder="1" applyAlignment="1">
      <alignment horizontal="left" vertical="center" wrapText="1"/>
    </xf>
    <xf numFmtId="0" fontId="38" fillId="0" borderId="0" xfId="7" applyFont="1" applyAlignment="1">
      <alignment horizontal="justify" vertical="justify" wrapText="1"/>
    </xf>
    <xf numFmtId="0" fontId="16" fillId="0" borderId="21" xfId="0" applyFont="1" applyBorder="1" applyAlignment="1">
      <alignment horizontal="left" vertical="top" wrapText="1"/>
    </xf>
    <xf numFmtId="0" fontId="16" fillId="0" borderId="22" xfId="0" applyFont="1" applyBorder="1" applyAlignment="1">
      <alignment horizontal="left" vertical="top" wrapText="1"/>
    </xf>
    <xf numFmtId="0" fontId="16" fillId="0" borderId="23" xfId="0" applyFont="1" applyBorder="1" applyAlignment="1">
      <alignment horizontal="left" vertical="top" wrapText="1"/>
    </xf>
    <xf numFmtId="0" fontId="16" fillId="0" borderId="24" xfId="0" applyFont="1" applyBorder="1" applyAlignment="1">
      <alignment horizontal="left" vertical="top" wrapText="1"/>
    </xf>
    <xf numFmtId="0" fontId="16" fillId="0" borderId="0" xfId="0" applyFont="1" applyAlignment="1">
      <alignment horizontal="left" vertical="top" wrapText="1"/>
    </xf>
    <xf numFmtId="0" fontId="16" fillId="0" borderId="25" xfId="0" applyFont="1" applyBorder="1" applyAlignment="1">
      <alignment horizontal="left" vertical="top" wrapText="1"/>
    </xf>
    <xf numFmtId="0" fontId="16" fillId="0" borderId="26" xfId="0" applyFont="1" applyBorder="1" applyAlignment="1">
      <alignment horizontal="left" vertical="top" wrapText="1"/>
    </xf>
    <xf numFmtId="0" fontId="16" fillId="0" borderId="27" xfId="0" applyFont="1" applyBorder="1" applyAlignment="1">
      <alignment horizontal="left" vertical="top" wrapText="1"/>
    </xf>
    <xf numFmtId="0" fontId="16" fillId="0" borderId="28" xfId="0" applyFont="1" applyBorder="1" applyAlignment="1">
      <alignment horizontal="left" vertical="top" wrapText="1"/>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164" fontId="25" fillId="10" borderId="4" xfId="0" applyNumberFormat="1" applyFont="1" applyFill="1" applyBorder="1" applyAlignment="1">
      <alignment horizontal="center" vertical="center" wrapText="1"/>
    </xf>
    <xf numFmtId="164" fontId="25" fillId="10" borderId="16" xfId="0" applyNumberFormat="1" applyFont="1" applyFill="1" applyBorder="1" applyAlignment="1">
      <alignment horizontal="center" vertical="center" wrapText="1"/>
    </xf>
    <xf numFmtId="164" fontId="27" fillId="4" borderId="4" xfId="0" applyNumberFormat="1" applyFont="1" applyFill="1" applyBorder="1" applyAlignment="1">
      <alignment horizontal="center" vertical="center" wrapText="1"/>
    </xf>
    <xf numFmtId="164" fontId="27" fillId="4" borderId="16" xfId="0" applyNumberFormat="1" applyFont="1" applyFill="1" applyBorder="1" applyAlignment="1">
      <alignment horizontal="center" vertical="center" wrapText="1"/>
    </xf>
    <xf numFmtId="164" fontId="25" fillId="10" borderId="5" xfId="0" applyNumberFormat="1" applyFont="1" applyFill="1" applyBorder="1" applyAlignment="1">
      <alignment horizontal="center" vertical="center"/>
    </xf>
    <xf numFmtId="164" fontId="25" fillId="10" borderId="6" xfId="0" applyNumberFormat="1" applyFont="1" applyFill="1" applyBorder="1" applyAlignment="1">
      <alignment horizontal="center"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6" fillId="0" borderId="0" xfId="0" applyFont="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16" fillId="0" borderId="27" xfId="0" applyFont="1" applyBorder="1" applyAlignment="1">
      <alignment horizontal="left" vertical="center"/>
    </xf>
    <xf numFmtId="0" fontId="16" fillId="0" borderId="28" xfId="0" applyFont="1" applyBorder="1" applyAlignment="1">
      <alignment horizontal="left" vertical="center"/>
    </xf>
    <xf numFmtId="164" fontId="25" fillId="10" borderId="3" xfId="0" applyNumberFormat="1" applyFont="1" applyFill="1" applyBorder="1" applyAlignment="1">
      <alignment horizontal="center" vertical="center"/>
    </xf>
    <xf numFmtId="164" fontId="25" fillId="10" borderId="4" xfId="0" applyNumberFormat="1" applyFont="1" applyFill="1" applyBorder="1" applyAlignment="1">
      <alignment horizontal="center" vertical="center"/>
    </xf>
    <xf numFmtId="164" fontId="25" fillId="10" borderId="16" xfId="0" applyNumberFormat="1" applyFont="1" applyFill="1" applyBorder="1" applyAlignment="1">
      <alignment horizontal="center" vertical="center"/>
    </xf>
    <xf numFmtId="164" fontId="25" fillId="10" borderId="15" xfId="0" applyNumberFormat="1" applyFont="1" applyFill="1" applyBorder="1" applyAlignment="1">
      <alignment horizontal="center" vertical="center"/>
    </xf>
    <xf numFmtId="164" fontId="25" fillId="10" borderId="12" xfId="0" applyNumberFormat="1" applyFont="1" applyFill="1" applyBorder="1" applyAlignment="1">
      <alignment horizontal="center" vertical="center"/>
    </xf>
    <xf numFmtId="0" fontId="23" fillId="0" borderId="0" xfId="1" applyFont="1" applyAlignment="1">
      <alignment horizontal="left" vertical="center" wrapText="1"/>
    </xf>
    <xf numFmtId="0" fontId="16" fillId="0" borderId="0" xfId="0" applyFont="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37" fontId="13" fillId="11" borderId="5" xfId="1" applyNumberFormat="1" applyFont="1" applyFill="1" applyBorder="1" applyAlignment="1">
      <alignment horizontal="center" vertical="center" wrapText="1"/>
    </xf>
    <xf numFmtId="37" fontId="13" fillId="11" borderId="6" xfId="1" applyNumberFormat="1" applyFont="1" applyFill="1" applyBorder="1" applyAlignment="1">
      <alignment horizontal="center" vertical="center" wrapText="1"/>
    </xf>
    <xf numFmtId="37" fontId="13" fillId="11" borderId="3" xfId="1" applyNumberFormat="1" applyFont="1" applyFill="1" applyBorder="1" applyAlignment="1">
      <alignment horizontal="center" vertical="center" wrapText="1"/>
    </xf>
    <xf numFmtId="37" fontId="13" fillId="4" borderId="5" xfId="1" applyNumberFormat="1" applyFont="1" applyFill="1" applyBorder="1" applyAlignment="1">
      <alignment horizontal="center" vertical="center" wrapText="1"/>
    </xf>
    <xf numFmtId="37" fontId="13" fillId="4" borderId="6" xfId="1" applyNumberFormat="1" applyFont="1" applyFill="1" applyBorder="1" applyAlignment="1">
      <alignment horizontal="center" vertical="center" wrapText="1"/>
    </xf>
    <xf numFmtId="37" fontId="13" fillId="4" borderId="3" xfId="1" applyNumberFormat="1" applyFont="1" applyFill="1" applyBorder="1" applyAlignment="1">
      <alignment horizontal="center" vertical="center" wrapText="1"/>
    </xf>
    <xf numFmtId="0" fontId="7" fillId="0" borderId="0" xfId="0" applyFont="1" applyAlignment="1">
      <alignment horizontal="left" vertical="center" wrapText="1" readingOrder="1"/>
    </xf>
    <xf numFmtId="0" fontId="31" fillId="0" borderId="5" xfId="1" applyFont="1" applyBorder="1" applyAlignment="1">
      <alignment horizontal="center" vertical="center" wrapText="1"/>
    </xf>
    <xf numFmtId="0" fontId="31" fillId="0" borderId="6" xfId="1" applyFont="1" applyBorder="1" applyAlignment="1">
      <alignment horizontal="center" vertical="center" wrapText="1"/>
    </xf>
    <xf numFmtId="0" fontId="31" fillId="0" borderId="3" xfId="1" applyFont="1" applyBorder="1" applyAlignment="1">
      <alignment horizontal="center" vertical="center" wrapText="1"/>
    </xf>
    <xf numFmtId="0" fontId="13" fillId="11" borderId="0" xfId="1" applyFont="1" applyFill="1" applyAlignment="1">
      <alignment horizontal="justify" vertical="center"/>
    </xf>
    <xf numFmtId="164" fontId="25" fillId="10" borderId="13" xfId="0" applyNumberFormat="1" applyFont="1" applyFill="1" applyBorder="1" applyAlignment="1">
      <alignment horizontal="center" vertical="center"/>
    </xf>
    <xf numFmtId="164" fontId="25" fillId="10" borderId="14" xfId="0" applyNumberFormat="1" applyFont="1" applyFill="1" applyBorder="1" applyAlignment="1">
      <alignment horizontal="center" vertical="center"/>
    </xf>
    <xf numFmtId="164" fontId="25" fillId="10" borderId="18" xfId="0" applyNumberFormat="1" applyFont="1" applyFill="1" applyBorder="1" applyAlignment="1">
      <alignment horizontal="center" vertical="center"/>
    </xf>
    <xf numFmtId="164" fontId="25" fillId="10" borderId="19" xfId="0" applyNumberFormat="1" applyFont="1" applyFill="1" applyBorder="1" applyAlignment="1">
      <alignment horizontal="center" vertical="center"/>
    </xf>
    <xf numFmtId="37" fontId="14" fillId="11" borderId="5" xfId="1" applyNumberFormat="1" applyFont="1" applyFill="1" applyBorder="1" applyAlignment="1">
      <alignment horizontal="center" vertical="center" wrapText="1"/>
    </xf>
    <xf numFmtId="37" fontId="14" fillId="11" borderId="6" xfId="1" applyNumberFormat="1" applyFont="1" applyFill="1" applyBorder="1" applyAlignment="1">
      <alignment horizontal="center" vertical="center" wrapText="1"/>
    </xf>
    <xf numFmtId="37" fontId="14" fillId="11" borderId="3" xfId="1" applyNumberFormat="1" applyFont="1" applyFill="1" applyBorder="1" applyAlignment="1">
      <alignment horizontal="center" vertical="center" wrapText="1"/>
    </xf>
    <xf numFmtId="0" fontId="14" fillId="0" borderId="1" xfId="1" applyFont="1" applyBorder="1" applyAlignment="1">
      <alignment horizontal="justify" vertical="center" wrapText="1"/>
    </xf>
    <xf numFmtId="0" fontId="14" fillId="12" borderId="2" xfId="1" applyFont="1" applyFill="1" applyBorder="1" applyAlignment="1">
      <alignment horizontal="left" vertical="center" wrapText="1"/>
    </xf>
    <xf numFmtId="0" fontId="14" fillId="12" borderId="5" xfId="1" applyFont="1" applyFill="1" applyBorder="1" applyAlignment="1">
      <alignment horizontal="left" vertical="center" wrapText="1"/>
    </xf>
    <xf numFmtId="0" fontId="14" fillId="12" borderId="6" xfId="1" applyFont="1" applyFill="1" applyBorder="1" applyAlignment="1">
      <alignment horizontal="left" vertical="center" wrapText="1"/>
    </xf>
    <xf numFmtId="0" fontId="12" fillId="0" borderId="0" xfId="1" applyFont="1" applyAlignment="1">
      <alignment horizontal="center" vertical="center"/>
    </xf>
    <xf numFmtId="0" fontId="12" fillId="0" borderId="0" xfId="1" applyFont="1" applyAlignment="1">
      <alignment vertical="center" wrapText="1"/>
    </xf>
    <xf numFmtId="0" fontId="14" fillId="11" borderId="4" xfId="1" applyFont="1" applyFill="1" applyBorder="1" applyAlignment="1">
      <alignment horizontal="center" vertical="center" wrapText="1"/>
    </xf>
    <xf numFmtId="0" fontId="14" fillId="11" borderId="16" xfId="1" applyFont="1" applyFill="1" applyBorder="1" applyAlignment="1">
      <alignment horizontal="center" vertical="center" wrapText="1"/>
    </xf>
    <xf numFmtId="0" fontId="13" fillId="11" borderId="4" xfId="1" applyFont="1" applyFill="1" applyBorder="1" applyAlignment="1">
      <alignment horizontal="center" vertical="center" wrapText="1"/>
    </xf>
    <xf numFmtId="0" fontId="13" fillId="11" borderId="16" xfId="1" applyFont="1" applyFill="1" applyBorder="1" applyAlignment="1">
      <alignment horizontal="center"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9" xfId="0" applyFont="1" applyBorder="1" applyAlignment="1">
      <alignment horizontal="left" vertical="center" wrapText="1"/>
    </xf>
    <xf numFmtId="0" fontId="16" fillId="0" borderId="15" xfId="0" applyFont="1" applyBorder="1" applyAlignment="1">
      <alignment horizontal="left" vertical="center" wrapText="1"/>
    </xf>
    <xf numFmtId="0" fontId="16" fillId="0" borderId="12" xfId="0" applyFont="1" applyBorder="1" applyAlignment="1">
      <alignment horizontal="left" vertical="center" wrapText="1"/>
    </xf>
    <xf numFmtId="0" fontId="14" fillId="2" borderId="5" xfId="1" applyFont="1" applyFill="1" applyBorder="1" applyAlignment="1">
      <alignment horizontal="left" vertical="center"/>
    </xf>
    <xf numFmtId="0" fontId="14" fillId="2" borderId="3" xfId="1" applyFont="1" applyFill="1" applyBorder="1" applyAlignment="1">
      <alignment horizontal="left" vertical="center"/>
    </xf>
    <xf numFmtId="164" fontId="25" fillId="10" borderId="13" xfId="0" applyNumberFormat="1" applyFont="1" applyFill="1" applyBorder="1" applyAlignment="1">
      <alignment horizontal="center" vertical="center" wrapText="1"/>
    </xf>
    <xf numFmtId="164" fontId="25" fillId="10" borderId="15" xfId="0" applyNumberFormat="1" applyFont="1" applyFill="1" applyBorder="1" applyAlignment="1">
      <alignment horizontal="center" vertical="center" wrapText="1"/>
    </xf>
    <xf numFmtId="164" fontId="27" fillId="4" borderId="5" xfId="0" applyNumberFormat="1" applyFont="1" applyFill="1" applyBorder="1" applyAlignment="1">
      <alignment horizontal="center" vertical="center" wrapText="1"/>
    </xf>
    <xf numFmtId="164" fontId="27" fillId="4" borderId="6" xfId="0" applyNumberFormat="1" applyFont="1" applyFill="1" applyBorder="1" applyAlignment="1">
      <alignment horizontal="center" vertical="center" wrapText="1"/>
    </xf>
    <xf numFmtId="164" fontId="25" fillId="10" borderId="5" xfId="0" applyNumberFormat="1" applyFont="1" applyFill="1" applyBorder="1" applyAlignment="1">
      <alignment horizontal="center" vertical="center" wrapText="1"/>
    </xf>
    <xf numFmtId="164" fontId="25" fillId="10" borderId="6" xfId="0" applyNumberFormat="1" applyFont="1" applyFill="1" applyBorder="1" applyAlignment="1">
      <alignment horizontal="center" vertical="center" wrapText="1"/>
    </xf>
    <xf numFmtId="164" fontId="25" fillId="10" borderId="3" xfId="0" applyNumberFormat="1" applyFont="1" applyFill="1" applyBorder="1" applyAlignment="1">
      <alignment horizontal="center" vertical="center" wrapText="1"/>
    </xf>
    <xf numFmtId="164" fontId="27" fillId="4" borderId="13" xfId="0" applyNumberFormat="1" applyFont="1" applyFill="1" applyBorder="1" applyAlignment="1">
      <alignment horizontal="center" vertical="center" wrapText="1"/>
    </xf>
    <xf numFmtId="164" fontId="27" fillId="4" borderId="15" xfId="0" applyNumberFormat="1" applyFont="1" applyFill="1" applyBorder="1" applyAlignment="1">
      <alignment horizontal="center" vertical="center" wrapText="1"/>
    </xf>
    <xf numFmtId="164" fontId="27" fillId="4" borderId="14" xfId="0" applyNumberFormat="1" applyFont="1" applyFill="1" applyBorder="1" applyAlignment="1">
      <alignment horizontal="center" vertical="center" wrapText="1"/>
    </xf>
    <xf numFmtId="164" fontId="27" fillId="4" borderId="12" xfId="0" applyNumberFormat="1"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0" xfId="0" applyFont="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37" fontId="13" fillId="0" borderId="5" xfId="4" applyNumberFormat="1" applyFont="1" applyFill="1" applyBorder="1" applyAlignment="1">
      <alignment horizontal="center" vertical="center"/>
    </xf>
    <xf numFmtId="37" fontId="13" fillId="0" borderId="3" xfId="4" applyNumberFormat="1" applyFont="1" applyFill="1" applyBorder="1" applyAlignment="1">
      <alignment horizontal="center" vertical="center"/>
    </xf>
    <xf numFmtId="0" fontId="13" fillId="0" borderId="12" xfId="1" applyFont="1" applyBorder="1" applyAlignment="1">
      <alignment horizontal="center" vertical="center"/>
    </xf>
    <xf numFmtId="0" fontId="13" fillId="0" borderId="19" xfId="1" applyFont="1" applyBorder="1" applyAlignment="1">
      <alignment horizontal="center" vertical="center"/>
    </xf>
    <xf numFmtId="0" fontId="14" fillId="0" borderId="5" xfId="1" applyFont="1" applyBorder="1" applyAlignment="1">
      <alignment horizontal="center" vertical="center"/>
    </xf>
    <xf numFmtId="0" fontId="14" fillId="0" borderId="3" xfId="1" applyFont="1" applyBorder="1" applyAlignment="1">
      <alignment horizontal="center" vertical="center"/>
    </xf>
    <xf numFmtId="0" fontId="13" fillId="0" borderId="4" xfId="1" applyFont="1" applyBorder="1" applyAlignment="1">
      <alignment horizontal="center" vertical="center"/>
    </xf>
    <xf numFmtId="0" fontId="13" fillId="0" borderId="17" xfId="1" applyFont="1" applyBorder="1" applyAlignment="1">
      <alignment horizontal="center" vertical="center"/>
    </xf>
    <xf numFmtId="0" fontId="13" fillId="0" borderId="16" xfId="1" applyFont="1" applyBorder="1" applyAlignment="1">
      <alignment horizontal="center" vertical="center"/>
    </xf>
    <xf numFmtId="0" fontId="14" fillId="0" borderId="5" xfId="1" applyFont="1" applyBorder="1" applyAlignment="1">
      <alignment horizontal="left" vertical="center" indent="10"/>
    </xf>
    <xf numFmtId="0" fontId="14" fillId="0" borderId="3" xfId="1" applyFont="1" applyBorder="1" applyAlignment="1">
      <alignment horizontal="left" vertical="center" indent="10"/>
    </xf>
    <xf numFmtId="164" fontId="25" fillId="10" borderId="29" xfId="0" applyNumberFormat="1" applyFont="1" applyFill="1" applyBorder="1" applyAlignment="1">
      <alignment horizontal="center" vertical="center"/>
    </xf>
    <xf numFmtId="164" fontId="25" fillId="10" borderId="0" xfId="0" applyNumberFormat="1" applyFont="1" applyFill="1" applyAlignment="1">
      <alignment horizontal="center" vertical="center"/>
    </xf>
    <xf numFmtId="0" fontId="14" fillId="0" borderId="4" xfId="0" applyFont="1" applyBorder="1" applyAlignment="1">
      <alignment horizontal="center" vertical="center" wrapText="1"/>
    </xf>
    <xf numFmtId="0" fontId="14" fillId="0" borderId="16" xfId="0" applyFont="1" applyBorder="1" applyAlignment="1">
      <alignment horizontal="center" vertical="center" wrapText="1"/>
    </xf>
    <xf numFmtId="165" fontId="13" fillId="0" borderId="4" xfId="36" applyNumberFormat="1" applyFont="1" applyFill="1" applyBorder="1" applyAlignment="1">
      <alignment horizontal="center" vertical="center"/>
    </xf>
    <xf numFmtId="165" fontId="13" fillId="0" borderId="16" xfId="36" applyNumberFormat="1" applyFont="1" applyFill="1" applyBorder="1" applyAlignment="1">
      <alignment horizontal="center" vertical="center"/>
    </xf>
  </cellXfs>
  <cellStyles count="37">
    <cellStyle name="00 Destacado 2" xfId="18" xr:uid="{CE2B2521-F727-4BD6-B5A8-AC9CB5DE30DD}"/>
    <cellStyle name="00 Destacado 2 2" xfId="29" xr:uid="{2011AAE6-69EB-4020-9048-F59BB0AE0C8F}"/>
    <cellStyle name="00 Destacado 2 3" xfId="34" xr:uid="{3B5E4062-7F69-4ED5-BDDC-339EE8862F88}"/>
    <cellStyle name="00 Encabezado" xfId="24" xr:uid="{223C5E1B-C9AF-4469-8370-7D2A6A208667}"/>
    <cellStyle name="00 Encabezado 2" xfId="17" xr:uid="{BF329D06-D3F0-4DD0-8A03-D9594A5C9361}"/>
    <cellStyle name="00 millones" xfId="13" xr:uid="{F7838CA8-4ABA-4F78-846C-804E2A1FDB85}"/>
    <cellStyle name="00 notas 2" xfId="20" xr:uid="{34B0901E-34CE-4636-8745-4BAEA0E790E1}"/>
    <cellStyle name="00 texto tablas" xfId="19" xr:uid="{61804C82-19B3-4A0A-BE52-50C4736E4EF9}"/>
    <cellStyle name="00 Titular" xfId="8" xr:uid="{0D70C2B6-DD64-4B7A-AC31-9904192F8A00}"/>
    <cellStyle name="Hipervínculo" xfId="3" builtinId="8"/>
    <cellStyle name="Hipervínculo 2" xfId="10" xr:uid="{D2DFD7A4-5E75-4D4F-97DA-6C623C8670CA}"/>
    <cellStyle name="Hyperlink 2" xfId="2" xr:uid="{00000000-0005-0000-0000-000001000000}"/>
    <cellStyle name="Millares [0]" xfId="4" builtinId="6"/>
    <cellStyle name="Normal" xfId="0" builtinId="0"/>
    <cellStyle name="Normal - Style1 4" xfId="7" xr:uid="{F72074AD-0C27-43C0-A608-39CDD60936FF}"/>
    <cellStyle name="Normal - Style1 4 2" xfId="12" xr:uid="{BB856589-62D3-4F2A-BCDF-08DD33BB0C4A}"/>
    <cellStyle name="Normal 10" xfId="31" xr:uid="{9A6682B7-29A9-44EB-90FE-77FC1CC74003}"/>
    <cellStyle name="Normal 123 2 2" xfId="9" xr:uid="{E0443449-00A0-4521-9FAD-2048B2AFFCFE}"/>
    <cellStyle name="Normal 129 2" xfId="23" xr:uid="{112ED64F-B421-4502-8C2E-AF996D02B6C1}"/>
    <cellStyle name="Normal 18 2 4" xfId="6" xr:uid="{2ADBF59C-8749-432F-9DC1-4BE97C5233EF}"/>
    <cellStyle name="Normal 2" xfId="1" xr:uid="{00000000-0005-0000-0000-000003000000}"/>
    <cellStyle name="Normal 2 10" xfId="11" xr:uid="{4FA78B22-3AA5-4F81-A72F-3483D1E2BCC5}"/>
    <cellStyle name="Normal 2 10 2 7" xfId="26" xr:uid="{845AA81A-784B-48F6-AB33-F64530A2A5F5}"/>
    <cellStyle name="Normal 2 2" xfId="28" xr:uid="{4BA97CC5-FE8B-4954-B0D7-DB93ED3D2EA5}"/>
    <cellStyle name="Normal 2 3" xfId="32" xr:uid="{3EBAACCE-A5A5-4E6D-8CA3-D6CB8D809D65}"/>
    <cellStyle name="Normal 3" xfId="21" xr:uid="{060993BF-4A28-4361-8A71-5541D5D26DD4}"/>
    <cellStyle name="Normal 30" xfId="16" xr:uid="{CF25B56E-2A18-436F-AEDE-90E31C6D23C0}"/>
    <cellStyle name="Normal 4" xfId="5" xr:uid="{0126693A-4B1B-41B5-80EC-1116DF3A1290}"/>
    <cellStyle name="Normal 6" xfId="27" xr:uid="{D8C163E6-23D8-43F9-AA9E-DE963D74E195}"/>
    <cellStyle name="Normal 6 12 3 3" xfId="14" xr:uid="{9A42223A-E57F-4AB3-BDF3-59A6EBA6D5FB}"/>
    <cellStyle name="Normal 6 9" xfId="22" xr:uid="{E5F38F62-0246-4921-949B-8851650EFA5B}"/>
    <cellStyle name="Normal 8" xfId="33" xr:uid="{8039836D-D2CC-4C63-8665-A084733DE422}"/>
    <cellStyle name="Normal 9" xfId="30" xr:uid="{EFB21813-1687-4FB4-90EF-0BE3F1C85273}"/>
    <cellStyle name="Porcentaje" xfId="36" builtinId="5"/>
    <cellStyle name="Porcentaje 2" xfId="35" xr:uid="{718E131E-0C6C-4FE9-BC8E-83FF00A82216}"/>
    <cellStyle name="Porcentaje 2 2" xfId="15" xr:uid="{4F92DD2D-F48D-4C47-8FD5-106B8A204FB2}"/>
    <cellStyle name="Porcentual 38 2" xfId="25" xr:uid="{97A2437A-FC0D-4564-9809-2D8DF078983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1</xdr:col>
      <xdr:colOff>7376</xdr:colOff>
      <xdr:row>2</xdr:row>
      <xdr:rowOff>127</xdr:rowOff>
    </xdr:from>
    <xdr:to>
      <xdr:col>2</xdr:col>
      <xdr:colOff>589502</xdr:colOff>
      <xdr:row>3</xdr:row>
      <xdr:rowOff>266411</xdr:rowOff>
    </xdr:to>
    <xdr:pic>
      <xdr:nvPicPr>
        <xdr:cNvPr id="5" name="Imagen 3" descr="Logo BS">
          <a:extLst>
            <a:ext uri="{FF2B5EF4-FFF2-40B4-BE49-F238E27FC236}">
              <a16:creationId xmlns:a16="http://schemas.microsoft.com/office/drawing/2014/main" id="{F7442F2F-B9E7-4B89-8B5A-619B775FD34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09" t="35535" r="6651" b="34504"/>
        <a:stretch/>
      </xdr:blipFill>
      <xdr:spPr>
        <a:xfrm>
          <a:off x="316939" y="476377"/>
          <a:ext cx="2368063" cy="3972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95314FE3-022F-44FC-AA0C-530802F58D5E}"/>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519641</xdr:colOff>
      <xdr:row>1</xdr:row>
      <xdr:rowOff>118607</xdr:rowOff>
    </xdr:to>
    <xdr:pic>
      <xdr:nvPicPr>
        <xdr:cNvPr id="5" name="Imagen 4" descr="BS">
          <a:extLst>
            <a:ext uri="{FF2B5EF4-FFF2-40B4-BE49-F238E27FC236}">
              <a16:creationId xmlns:a16="http://schemas.microsoft.com/office/drawing/2014/main" id="{7ECC8739-325D-4526-BA2F-4C54E7407CF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8770" cy="2575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DA17D3EA-D149-43C2-B54F-868DA68C635B}"/>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124957</xdr:rowOff>
    </xdr:to>
    <xdr:pic>
      <xdr:nvPicPr>
        <xdr:cNvPr id="5" name="Imagen 3" descr="BS">
          <a:extLst>
            <a:ext uri="{FF2B5EF4-FFF2-40B4-BE49-F238E27FC236}">
              <a16:creationId xmlns:a16="http://schemas.microsoft.com/office/drawing/2014/main" id="{563B53AA-BB94-40CA-A2C6-F4014CA2EB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EF7FBF55-C24C-4D42-A956-281A6E4C47F4}"/>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123899</xdr:rowOff>
    </xdr:to>
    <xdr:pic>
      <xdr:nvPicPr>
        <xdr:cNvPr id="5" name="Imagen 3" descr="BS">
          <a:extLst>
            <a:ext uri="{FF2B5EF4-FFF2-40B4-BE49-F238E27FC236}">
              <a16:creationId xmlns:a16="http://schemas.microsoft.com/office/drawing/2014/main" id="{53716EB5-C059-42F4-8F2D-282C8B610C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BC92B1A8-310B-4B99-B035-EE50CFD85BF4}"/>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887941</xdr:colOff>
      <xdr:row>1</xdr:row>
      <xdr:rowOff>121782</xdr:rowOff>
    </xdr:to>
    <xdr:pic>
      <xdr:nvPicPr>
        <xdr:cNvPr id="5" name="Imagen 3" descr="BS">
          <a:extLst>
            <a:ext uri="{FF2B5EF4-FFF2-40B4-BE49-F238E27FC236}">
              <a16:creationId xmlns:a16="http://schemas.microsoft.com/office/drawing/2014/main" id="{5656821D-2CD9-4CB5-A94B-3E822493597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0CA52338-A6FF-46B8-A574-EE489EF95BF0}"/>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887941</xdr:colOff>
      <xdr:row>1</xdr:row>
      <xdr:rowOff>124957</xdr:rowOff>
    </xdr:to>
    <xdr:pic>
      <xdr:nvPicPr>
        <xdr:cNvPr id="5" name="Imagen 3" descr="BS">
          <a:extLst>
            <a:ext uri="{FF2B5EF4-FFF2-40B4-BE49-F238E27FC236}">
              <a16:creationId xmlns:a16="http://schemas.microsoft.com/office/drawing/2014/main" id="{5C53220F-66F5-43FC-8908-1F4341FD761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9FA93E82-4685-4F8D-965F-6274ACA38A1A}"/>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887941</xdr:colOff>
      <xdr:row>1</xdr:row>
      <xdr:rowOff>121782</xdr:rowOff>
    </xdr:to>
    <xdr:pic>
      <xdr:nvPicPr>
        <xdr:cNvPr id="5" name="Imagen 3" descr="BS">
          <a:extLst>
            <a:ext uri="{FF2B5EF4-FFF2-40B4-BE49-F238E27FC236}">
              <a16:creationId xmlns:a16="http://schemas.microsoft.com/office/drawing/2014/main" id="{9249A739-919A-4956-9DE7-5F5DF0F557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BE4979FD-B2FF-4EFE-BB47-2F13956DEE00}"/>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124957</xdr:rowOff>
    </xdr:to>
    <xdr:pic>
      <xdr:nvPicPr>
        <xdr:cNvPr id="5" name="Imagen 3" descr="BS">
          <a:extLst>
            <a:ext uri="{FF2B5EF4-FFF2-40B4-BE49-F238E27FC236}">
              <a16:creationId xmlns:a16="http://schemas.microsoft.com/office/drawing/2014/main" id="{687CEAF1-58C6-41D2-BEC2-EDE70D69C7E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C7E67D6D-86D5-4F3F-AB89-F45FC04A4536}"/>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867127</xdr:colOff>
      <xdr:row>1</xdr:row>
      <xdr:rowOff>124957</xdr:rowOff>
    </xdr:to>
    <xdr:pic>
      <xdr:nvPicPr>
        <xdr:cNvPr id="5" name="Imagen 3" descr="BS">
          <a:extLst>
            <a:ext uri="{FF2B5EF4-FFF2-40B4-BE49-F238E27FC236}">
              <a16:creationId xmlns:a16="http://schemas.microsoft.com/office/drawing/2014/main" id="{07225AB6-E3F3-4CBE-B34F-662C46213E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44F303AF-5415-4277-A87D-6F7919497E27}"/>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118607</xdr:rowOff>
    </xdr:to>
    <xdr:pic>
      <xdr:nvPicPr>
        <xdr:cNvPr id="5" name="Imagen 3" descr="BS">
          <a:extLst>
            <a:ext uri="{FF2B5EF4-FFF2-40B4-BE49-F238E27FC236}">
              <a16:creationId xmlns:a16="http://schemas.microsoft.com/office/drawing/2014/main" id="{A52E6FA7-9625-4F8E-ADA9-B780F631733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CD6AB21C-DDBF-43C9-8270-20215B497049}"/>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860777</xdr:colOff>
      <xdr:row>1</xdr:row>
      <xdr:rowOff>118607</xdr:rowOff>
    </xdr:to>
    <xdr:pic>
      <xdr:nvPicPr>
        <xdr:cNvPr id="5" name="Imagen 3" descr="BS">
          <a:extLst>
            <a:ext uri="{FF2B5EF4-FFF2-40B4-BE49-F238E27FC236}">
              <a16:creationId xmlns:a16="http://schemas.microsoft.com/office/drawing/2014/main" id="{24FF1EBA-C857-4FAB-AE09-E016D0F54E0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67E1B816-6C0A-49B8-95EB-9CAEA2AF2518}"/>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1303514</xdr:colOff>
      <xdr:row>1</xdr:row>
      <xdr:rowOff>121782</xdr:rowOff>
    </xdr:to>
    <xdr:pic>
      <xdr:nvPicPr>
        <xdr:cNvPr id="5" name="Imagen 3" descr="Logo BS">
          <a:extLst>
            <a:ext uri="{FF2B5EF4-FFF2-40B4-BE49-F238E27FC236}">
              <a16:creationId xmlns:a16="http://schemas.microsoft.com/office/drawing/2014/main" id="{23D1A400-3673-4521-A301-9BE1DC8989D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92580" cy="25753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D805CA9A-A804-488D-BE2B-E3F679AE593F}"/>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1590675</xdr:colOff>
      <xdr:row>1</xdr:row>
      <xdr:rowOff>121782</xdr:rowOff>
    </xdr:to>
    <xdr:pic>
      <xdr:nvPicPr>
        <xdr:cNvPr id="5" name="Imagen 3" descr="BS">
          <a:extLst>
            <a:ext uri="{FF2B5EF4-FFF2-40B4-BE49-F238E27FC236}">
              <a16:creationId xmlns:a16="http://schemas.microsoft.com/office/drawing/2014/main" id="{0CEE3CEA-69AE-4721-A87E-B1A1A831DC0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5FBC1425-E50C-46CB-98BB-793B70378626}"/>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118607</xdr:rowOff>
    </xdr:to>
    <xdr:pic>
      <xdr:nvPicPr>
        <xdr:cNvPr id="5" name="Imagen 3" descr="BS">
          <a:extLst>
            <a:ext uri="{FF2B5EF4-FFF2-40B4-BE49-F238E27FC236}">
              <a16:creationId xmlns:a16="http://schemas.microsoft.com/office/drawing/2014/main" id="{302C543B-CC20-421D-9312-4341C7B0D7B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7724449E-B74A-48CC-BC8A-55DD86C8A8BB}"/>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118607</xdr:rowOff>
    </xdr:to>
    <xdr:pic>
      <xdr:nvPicPr>
        <xdr:cNvPr id="5" name="Imagen 3" descr="BS">
          <a:extLst>
            <a:ext uri="{FF2B5EF4-FFF2-40B4-BE49-F238E27FC236}">
              <a16:creationId xmlns:a16="http://schemas.microsoft.com/office/drawing/2014/main" id="{616AB701-E105-44CB-B4AF-617D476445F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38611306-692C-40D8-B9D1-4F6D629827DD}"/>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121782</xdr:rowOff>
    </xdr:to>
    <xdr:pic>
      <xdr:nvPicPr>
        <xdr:cNvPr id="5" name="Imagen 3" descr="BS">
          <a:extLst>
            <a:ext uri="{FF2B5EF4-FFF2-40B4-BE49-F238E27FC236}">
              <a16:creationId xmlns:a16="http://schemas.microsoft.com/office/drawing/2014/main" id="{1CA891A4-6696-4A40-93C4-F1DA021C47D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B1782D66-B379-4C67-8060-5E7CBD7827F3}"/>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121782</xdr:rowOff>
    </xdr:to>
    <xdr:pic>
      <xdr:nvPicPr>
        <xdr:cNvPr id="5" name="Imagen 3" descr="BS">
          <a:extLst>
            <a:ext uri="{FF2B5EF4-FFF2-40B4-BE49-F238E27FC236}">
              <a16:creationId xmlns:a16="http://schemas.microsoft.com/office/drawing/2014/main" id="{F9CBA3D9-108B-492E-A421-1867DE99E06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3BA34B0F-C4F6-47E5-ABAB-F69C1A8AF02B}"/>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118607</xdr:rowOff>
    </xdr:to>
    <xdr:pic>
      <xdr:nvPicPr>
        <xdr:cNvPr id="5" name="Imagen 3" descr="BS">
          <a:extLst>
            <a:ext uri="{FF2B5EF4-FFF2-40B4-BE49-F238E27FC236}">
              <a16:creationId xmlns:a16="http://schemas.microsoft.com/office/drawing/2014/main" id="{2B2BA040-FCAA-4F5D-803A-96FCDD37841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1B839189-6CB4-427F-8B43-5BDE9BD58E26}"/>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118607</xdr:rowOff>
    </xdr:to>
    <xdr:pic>
      <xdr:nvPicPr>
        <xdr:cNvPr id="5" name="Imagen 3" descr="BS">
          <a:extLst>
            <a:ext uri="{FF2B5EF4-FFF2-40B4-BE49-F238E27FC236}">
              <a16:creationId xmlns:a16="http://schemas.microsoft.com/office/drawing/2014/main" id="{83D3A805-4EC7-4BB1-9D43-550FBCC1B91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C0DB81F8-B11D-47B7-80E7-B8A82711DAE8}"/>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1587500</xdr:colOff>
      <xdr:row>1</xdr:row>
      <xdr:rowOff>124957</xdr:rowOff>
    </xdr:to>
    <xdr:pic>
      <xdr:nvPicPr>
        <xdr:cNvPr id="5" name="Imagen 3" descr="BS">
          <a:extLst>
            <a:ext uri="{FF2B5EF4-FFF2-40B4-BE49-F238E27FC236}">
              <a16:creationId xmlns:a16="http://schemas.microsoft.com/office/drawing/2014/main" id="{5FEBAFEE-EADE-41BC-8E6E-01BFCB7AA89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87500" cy="26324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300C6836-8016-4334-B7AF-DB4FF3C3C78A}"/>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124957</xdr:rowOff>
    </xdr:to>
    <xdr:pic>
      <xdr:nvPicPr>
        <xdr:cNvPr id="5" name="Imagen 3" descr="BS">
          <a:extLst>
            <a:ext uri="{FF2B5EF4-FFF2-40B4-BE49-F238E27FC236}">
              <a16:creationId xmlns:a16="http://schemas.microsoft.com/office/drawing/2014/main" id="{F0B1E7ED-CC42-4787-BFF9-C5BE91982B0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0E16EBB1-1E35-404E-8E35-D45F41FA5A7F}"/>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1588135</xdr:colOff>
      <xdr:row>1</xdr:row>
      <xdr:rowOff>121782</xdr:rowOff>
    </xdr:to>
    <xdr:pic>
      <xdr:nvPicPr>
        <xdr:cNvPr id="5" name="Imagen 3" descr="BS">
          <a:extLst>
            <a:ext uri="{FF2B5EF4-FFF2-40B4-BE49-F238E27FC236}">
              <a16:creationId xmlns:a16="http://schemas.microsoft.com/office/drawing/2014/main" id="{591A1C8C-CAFB-4993-89BE-C252D8E191F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84960" cy="2632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A65BD8F4-2FB5-463C-826D-878B0430BDFE}"/>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1108427</xdr:colOff>
      <xdr:row>1</xdr:row>
      <xdr:rowOff>124957</xdr:rowOff>
    </xdr:to>
    <xdr:pic>
      <xdr:nvPicPr>
        <xdr:cNvPr id="5" name="Imagen 4" descr="BS">
          <a:extLst>
            <a:ext uri="{FF2B5EF4-FFF2-40B4-BE49-F238E27FC236}">
              <a16:creationId xmlns:a16="http://schemas.microsoft.com/office/drawing/2014/main" id="{B7C838A5-FE7C-4AD0-9DD5-7D3A1EB8267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77340" cy="25753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A45F4414-207D-4AC0-8493-7457D11C1EB2}"/>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884766</xdr:colOff>
      <xdr:row>1</xdr:row>
      <xdr:rowOff>124957</xdr:rowOff>
    </xdr:to>
    <xdr:pic>
      <xdr:nvPicPr>
        <xdr:cNvPr id="5" name="Imagen 3" descr="BS">
          <a:extLst>
            <a:ext uri="{FF2B5EF4-FFF2-40B4-BE49-F238E27FC236}">
              <a16:creationId xmlns:a16="http://schemas.microsoft.com/office/drawing/2014/main" id="{A8AFC8F4-831F-4E91-8844-8EC464E3972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E4A9F12C-087F-4C66-BA6D-B9E0F7B97C84}"/>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879475</xdr:colOff>
      <xdr:row>1</xdr:row>
      <xdr:rowOff>117196</xdr:rowOff>
    </xdr:to>
    <xdr:pic>
      <xdr:nvPicPr>
        <xdr:cNvPr id="5" name="Imagen 3" descr="BS">
          <a:extLst>
            <a:ext uri="{FF2B5EF4-FFF2-40B4-BE49-F238E27FC236}">
              <a16:creationId xmlns:a16="http://schemas.microsoft.com/office/drawing/2014/main" id="{B93EFF36-87E3-4315-BF73-6AB60469D46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276270E2-78B0-46DB-9235-3CE4E8BD1F10}"/>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1588135</xdr:colOff>
      <xdr:row>1</xdr:row>
      <xdr:rowOff>121782</xdr:rowOff>
    </xdr:to>
    <xdr:pic>
      <xdr:nvPicPr>
        <xdr:cNvPr id="5" name="Imagen 2" descr="BS">
          <a:extLst>
            <a:ext uri="{FF2B5EF4-FFF2-40B4-BE49-F238E27FC236}">
              <a16:creationId xmlns:a16="http://schemas.microsoft.com/office/drawing/2014/main" id="{E4299B19-E414-4B34-B222-F5D083E9C63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84960" cy="2632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5962460A-6E94-4434-823A-8722A644AE21}"/>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881591</xdr:colOff>
      <xdr:row>1</xdr:row>
      <xdr:rowOff>121782</xdr:rowOff>
    </xdr:to>
    <xdr:pic>
      <xdr:nvPicPr>
        <xdr:cNvPr id="5" name="Imagen 3" descr="BS">
          <a:extLst>
            <a:ext uri="{FF2B5EF4-FFF2-40B4-BE49-F238E27FC236}">
              <a16:creationId xmlns:a16="http://schemas.microsoft.com/office/drawing/2014/main" id="{26FCCC87-0C62-4B81-A8A4-FE6C6933B12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18F56F8F-77CD-4B1C-A015-784752D4EFD3}"/>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1264608</xdr:colOff>
      <xdr:row>1</xdr:row>
      <xdr:rowOff>123899</xdr:rowOff>
    </xdr:to>
    <xdr:pic>
      <xdr:nvPicPr>
        <xdr:cNvPr id="5" name="Imagen 3" descr="BS">
          <a:extLst>
            <a:ext uri="{FF2B5EF4-FFF2-40B4-BE49-F238E27FC236}">
              <a16:creationId xmlns:a16="http://schemas.microsoft.com/office/drawing/2014/main" id="{F75E5F83-58D4-4118-B730-226A9ED8166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F7348B6A-D41C-4F81-B4F2-BD485CD83A85}"/>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1223433</xdr:colOff>
      <xdr:row>1</xdr:row>
      <xdr:rowOff>128132</xdr:rowOff>
    </xdr:to>
    <xdr:pic>
      <xdr:nvPicPr>
        <xdr:cNvPr id="5" name="Imagen 3" descr="BS">
          <a:extLst>
            <a:ext uri="{FF2B5EF4-FFF2-40B4-BE49-F238E27FC236}">
              <a16:creationId xmlns:a16="http://schemas.microsoft.com/office/drawing/2014/main" id="{BA6F1E5C-2A79-40D0-9CE1-6A79A720823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3" name="Freeform 26" descr="Boton volver">
          <a:hlinkClick xmlns:r="http://schemas.openxmlformats.org/officeDocument/2006/relationships" r:id="rId1"/>
          <a:extLst>
            <a:ext uri="{FF2B5EF4-FFF2-40B4-BE49-F238E27FC236}">
              <a16:creationId xmlns:a16="http://schemas.microsoft.com/office/drawing/2014/main" id="{4E0F1F15-C3C0-4601-AEE5-A6544CEE12A8}"/>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1588135</xdr:colOff>
      <xdr:row>1</xdr:row>
      <xdr:rowOff>121782</xdr:rowOff>
    </xdr:to>
    <xdr:pic>
      <xdr:nvPicPr>
        <xdr:cNvPr id="5" name="Imagen 3" descr="BS">
          <a:extLst>
            <a:ext uri="{FF2B5EF4-FFF2-40B4-BE49-F238E27FC236}">
              <a16:creationId xmlns:a16="http://schemas.microsoft.com/office/drawing/2014/main" id="{690BFAA4-9443-4852-859C-F5A21025CE0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4" name="Freeform 26" descr="Boton volver">
          <a:hlinkClick xmlns:r="http://schemas.openxmlformats.org/officeDocument/2006/relationships" r:id="rId1"/>
          <a:extLst>
            <a:ext uri="{FF2B5EF4-FFF2-40B4-BE49-F238E27FC236}">
              <a16:creationId xmlns:a16="http://schemas.microsoft.com/office/drawing/2014/main" id="{7A6B136B-61D5-4899-88D1-4F9F21E0CAD8}"/>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686152</xdr:colOff>
      <xdr:row>1</xdr:row>
      <xdr:rowOff>118607</xdr:rowOff>
    </xdr:to>
    <xdr:pic>
      <xdr:nvPicPr>
        <xdr:cNvPr id="5" name="Imagen 4" descr="BS">
          <a:extLst>
            <a:ext uri="{FF2B5EF4-FFF2-40B4-BE49-F238E27FC236}">
              <a16:creationId xmlns:a16="http://schemas.microsoft.com/office/drawing/2014/main" id="{AA514157-699D-43C1-AB17-54D695D7882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Capital/Tablas%20Capital%20Diciembre%202024.xlsx" TargetMode="External"/><Relationship Id="rId1" Type="http://schemas.openxmlformats.org/officeDocument/2006/relationships/externalLinkPath" Target="/sites/Capital/Documentos%20compartidos/Pilar%20III/2025/Capital/Tablas%20Capital%20Diciembre%202024.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Riesgo%20Operacional/202401_OR1%20-%20por%20actualizar.xlsx" TargetMode="External"/><Relationship Id="rId1" Type="http://schemas.openxmlformats.org/officeDocument/2006/relationships/externalLinkPath" Target="/sites/Capital/Documentos%20compartidos/Pilar%20III/2025/Riesgo%20Operacional/202401_OR1%20-%20por%20actualizar.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Riesgo%20Operacional/202401_OR2%20-%20por%20actualizar.xlsx" TargetMode="External"/><Relationship Id="rId1" Type="http://schemas.openxmlformats.org/officeDocument/2006/relationships/externalLinkPath" Target="/sites/Capital/Documentos%20compartidos/Pilar%20III/2025/Riesgo%20Operacional/202401_OR2%20-%20por%20actualizar.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Riesgo%20Operacional/202401_OR3%20-%20por%20actualizar.xlsx" TargetMode="External"/><Relationship Id="rId1" Type="http://schemas.openxmlformats.org/officeDocument/2006/relationships/externalLinkPath" Target="/sites/Capital/Documentos%20compartidos/Pilar%20III/2025/Riesgo%20Operacional/202401_OR3%20-%20por%20actualizar.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Riesgo%20de%20Mercado/RMBL1%20-%20Dic%2024.xlsx" TargetMode="External"/><Relationship Id="rId1" Type="http://schemas.openxmlformats.org/officeDocument/2006/relationships/externalLinkPath" Target="/sites/Capital/Documentos%20compartidos/Pilar%20III/2025/Riesgo%20de%20Mercado/RMBL1%20-%20Dic%2024.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Remuneraciones/Tablas%20y%20Formularios%20Pilar%203%20-%20Remuneraci&#243;n%20-%20por%20actualizar%20(Envio%202024).xlsx" TargetMode="External"/><Relationship Id="rId1" Type="http://schemas.openxmlformats.org/officeDocument/2006/relationships/externalLinkPath" Target="/sites/Capital/Documentos%20compartidos/Pilar%20III/2025/Remuneraciones/Tablas%20y%20Formularios%20Pilar%203%20-%20Remuneraci&#243;n%20-%20por%20actualizar%20(Envio%202024).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Contabilidad/ENC%20-%20Cargas%20sobre%20activos%20diciembre%202024%20-%20por%20actualizar.xlsx" TargetMode="External"/><Relationship Id="rId1" Type="http://schemas.openxmlformats.org/officeDocument/2006/relationships/externalLinkPath" Target="/sites/Capital/Documentos%20compartidos/Pilar%20III/2025/Contabilidad/ENC%20-%20Cargas%20sobre%20activos%20diciembre%202024%20-%20por%20actualizar.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4/Capital/Tablas%20Capital%20Diciembre%202023.xlsx" TargetMode="External"/><Relationship Id="rId1" Type="http://schemas.openxmlformats.org/officeDocument/2006/relationships/externalLinkPath" Target="/sites/Capital/Documentos%20compartidos/Pilar%20III/2024/Capital/Tablas%20Capital%20Diciembre%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Archivos%20Consolidados/Excel/Informe%20con%20Relevancia%20Prudencial%20-%20Banco%20Security%20Diciembre%202024%20Validaciones.xlsx" TargetMode="External"/><Relationship Id="rId1" Type="http://schemas.openxmlformats.org/officeDocument/2006/relationships/externalLinkPath" Target="Informe%20con%20Relevancia%20Prudencial%20-%20Banco%20Security%20Diciembre%202024%20Validacion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4/Capital/Tabla%20CCA%20dic-23.xlsx" TargetMode="External"/><Relationship Id="rId1" Type="http://schemas.openxmlformats.org/officeDocument/2006/relationships/externalLinkPath" Target="/sites/Capital/Documentos%20compartidos/Pilar%20III/2024/Capital/Tabla%20CCA%20dic-2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Contabilidad/CC2%20-%20Conciliaci&#243;n%20del%20capital%20regulatorio%20con%20el%20balance%20diciembre%202024%20-%20por%20actualizar.xlsx" TargetMode="External"/><Relationship Id="rId1" Type="http://schemas.openxmlformats.org/officeDocument/2006/relationships/externalLinkPath" Target="/sites/Capital/Documentos%20compartidos/Pilar%20III/2025/Contabilidad/CC2%20-%20Conciliaci&#243;n%20del%20capital%20regulatorio%20con%20el%20balance%20diciembre%202024%20-%20por%20actualizar.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vms-bc-p069\GpGestion$\Banco_s2\Gesti&#243;n%20Capital\1.%20&#193;rea%20Gesti&#243;n%20de%20Capital\BIS%20III\Pilar%203\3.%20Salidas%20MIR%20-%20revisi&#243;n\2024\Salidas%20diciembre%202024\2025-01-01InformePilarIII_vCapital.xls" TargetMode="External"/><Relationship Id="rId1" Type="http://schemas.openxmlformats.org/officeDocument/2006/relationships/externalLinkPath" Target="/Banco_s2/Gesti&#243;n%20Capital/1.%20&#193;rea%20Gesti&#243;n%20de%20Capital/BIS%20III/Pilar%203/3.%20Salidas%20MIR%20-%20revisi&#243;n/2024/Salidas%20diciembre%202024/2025-01-01InformePilarIII_vCapital.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Riesgo%20de%20Mercado/LIQ1%20-%20LIQ2.xlsm" TargetMode="External"/><Relationship Id="rId1" Type="http://schemas.openxmlformats.org/officeDocument/2006/relationships/externalLinkPath" Target="/sites/Capital/Documentos%20compartidos/Pilar%20III/2025/Riesgo%20de%20Mercado/LIQ1%20-%20LIQ2.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4/Riesgo%20de%20Mercado/LIQ1_LIQ2%20-%20Comentarios.xlsx" TargetMode="External"/><Relationship Id="rId1" Type="http://schemas.openxmlformats.org/officeDocument/2006/relationships/externalLinkPath" Target="/sites/Capital/Documentos%20compartidos/Pilar%20III/2024/Riesgo%20de%20Mercado/LIQ1_LIQ2%20-%20Comentarios.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Riesgo%20de%20Credito/Informe%20con%20Relevancia%20Prudencial%20-%20Banco%20Security%20Diciembre%202024_actualizado.xlsx" TargetMode="External"/><Relationship Id="rId1" Type="http://schemas.openxmlformats.org/officeDocument/2006/relationships/externalLinkPath" Target="/sites/Capital/Documentos%20compartidos/Pilar%20III/2025/Riesgo%20de%20Credito/Informe%20con%20Relevancia%20Prudencial%20-%20Banco%20Security%20Diciembre%202024_actualizado.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gruposecurity.sharepoint.com/sites/Capital/Documentos%20compartidos/Pilar%20III/2025/Riesgo%20de%20Mercado/MR1%20Dic-24.xlsx" TargetMode="External"/><Relationship Id="rId1" Type="http://schemas.openxmlformats.org/officeDocument/2006/relationships/externalLinkPath" Target="/sites/Capital/Documentos%20compartidos/Pilar%20III/2025/Riesgo%20de%20Mercado/MR1%20Dic-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M1"/>
      <sheetName val="OV1"/>
      <sheetName val="LR1"/>
      <sheetName val="LR2"/>
      <sheetName val="CDC"/>
      <sheetName val="CC1"/>
    </sheetNames>
    <sheetDataSet>
      <sheetData sheetId="0">
        <row r="8">
          <cell r="D8">
            <v>45657</v>
          </cell>
          <cell r="E8">
            <v>45565</v>
          </cell>
          <cell r="F8">
            <v>45473</v>
          </cell>
          <cell r="G8">
            <v>45382</v>
          </cell>
        </row>
        <row r="10">
          <cell r="D10">
            <v>888888.75243490015</v>
          </cell>
          <cell r="E10">
            <v>887508.68124572991</v>
          </cell>
          <cell r="F10">
            <v>862457.94784899987</v>
          </cell>
          <cell r="G10">
            <v>893802.44900760008</v>
          </cell>
        </row>
        <row r="12">
          <cell r="D12">
            <v>888888.75243490015</v>
          </cell>
          <cell r="E12">
            <v>887508.68124572991</v>
          </cell>
          <cell r="F12">
            <v>862457.94784899987</v>
          </cell>
          <cell r="G12">
            <v>893802.44900760008</v>
          </cell>
        </row>
        <row r="14">
          <cell r="D14">
            <v>1266654.5166789002</v>
          </cell>
          <cell r="E14">
            <v>1265263.8924817299</v>
          </cell>
          <cell r="F14">
            <v>1238613.5370009998</v>
          </cell>
          <cell r="G14">
            <v>1270280.1204136</v>
          </cell>
        </row>
        <row r="17">
          <cell r="D17">
            <v>8232474.029281701</v>
          </cell>
          <cell r="E17">
            <v>7807934.6846990306</v>
          </cell>
          <cell r="F17">
            <v>7787038.8018065896</v>
          </cell>
          <cell r="G17">
            <v>7881606.3436230002</v>
          </cell>
        </row>
        <row r="18">
          <cell r="D18">
            <v>8232474.029281701</v>
          </cell>
          <cell r="E18">
            <v>7807934.6846990306</v>
          </cell>
          <cell r="F18">
            <v>7787038.8018065896</v>
          </cell>
          <cell r="G18">
            <v>7881606.3436230002</v>
          </cell>
        </row>
        <row r="20">
          <cell r="D20">
            <v>0.10797346572527936</v>
          </cell>
          <cell r="E20">
            <v>0.11366753400037444</v>
          </cell>
          <cell r="F20">
            <v>0.11075557343427003</v>
          </cell>
          <cell r="G20">
            <v>0.11340358932424667</v>
          </cell>
        </row>
        <row r="22">
          <cell r="D22">
            <v>0.10797346572527936</v>
          </cell>
          <cell r="E22">
            <v>0.11366753400037444</v>
          </cell>
          <cell r="F22">
            <v>0.11075557343427003</v>
          </cell>
          <cell r="G22">
            <v>0.11340358932424667</v>
          </cell>
        </row>
        <row r="23">
          <cell r="D23">
            <v>0.10797346572527936</v>
          </cell>
          <cell r="E23">
            <v>0.11366753400037444</v>
          </cell>
          <cell r="F23">
            <v>0.11075557343427003</v>
          </cell>
          <cell r="G23">
            <v>0.11340358932424667</v>
          </cell>
        </row>
        <row r="25">
          <cell r="D25">
            <v>0.10797346572527936</v>
          </cell>
          <cell r="E25">
            <v>0.11366753400037444</v>
          </cell>
          <cell r="F25">
            <v>0.11075557343427003</v>
          </cell>
          <cell r="G25">
            <v>0.11340358932424667</v>
          </cell>
        </row>
        <row r="26">
          <cell r="D26">
            <v>0.15386073641697456</v>
          </cell>
          <cell r="E26">
            <v>0.16204847294140776</v>
          </cell>
          <cell r="F26">
            <v>0.15906091757416721</v>
          </cell>
          <cell r="G26">
            <v>0.16117020630463008</v>
          </cell>
        </row>
        <row r="28">
          <cell r="D28">
            <v>0.15386073641697456</v>
          </cell>
          <cell r="E28">
            <v>0.16204847294140776</v>
          </cell>
          <cell r="F28">
            <v>0.15906091757416721</v>
          </cell>
          <cell r="G28">
            <v>0.16117020630463008</v>
          </cell>
        </row>
        <row r="30">
          <cell r="D30">
            <v>2.5000000000000001E-2</v>
          </cell>
          <cell r="E30">
            <v>1.8750000000000003E-2</v>
          </cell>
          <cell r="F30">
            <v>1.8750000000000003E-2</v>
          </cell>
          <cell r="G30">
            <v>1.8750000000000003E-2</v>
          </cell>
        </row>
        <row r="31">
          <cell r="D31">
            <v>5.0000000000000001E-3</v>
          </cell>
          <cell r="E31">
            <v>5.0000000000000001E-3</v>
          </cell>
          <cell r="F31">
            <v>5.0000000000000001E-3</v>
          </cell>
          <cell r="G31">
            <v>0</v>
          </cell>
        </row>
        <row r="32">
          <cell r="D32">
            <v>0</v>
          </cell>
          <cell r="E32">
            <v>0</v>
          </cell>
          <cell r="F32">
            <v>0</v>
          </cell>
          <cell r="G32">
            <v>0</v>
          </cell>
        </row>
        <row r="33">
          <cell r="D33">
            <v>3.0000000000000002E-2</v>
          </cell>
          <cell r="E33">
            <v>2.3750000000000004E-2</v>
          </cell>
          <cell r="F33">
            <v>2.3750000000000004E-2</v>
          </cell>
          <cell r="G33">
            <v>1.8750000000000003E-2</v>
          </cell>
        </row>
        <row r="34">
          <cell r="D34">
            <v>6.1215653225279359E-2</v>
          </cell>
          <cell r="E34">
            <v>6.6909721500374442E-2</v>
          </cell>
          <cell r="F34">
            <v>6.3997760934270037E-2</v>
          </cell>
          <cell r="G34">
            <v>6.8403589324246672E-2</v>
          </cell>
        </row>
        <row r="36">
          <cell r="D36">
            <v>9973208.2286646646</v>
          </cell>
          <cell r="E36">
            <v>9930363.3917406667</v>
          </cell>
          <cell r="F36">
            <v>10412247.953547001</v>
          </cell>
          <cell r="G36">
            <v>11221723.300680667</v>
          </cell>
        </row>
        <row r="37">
          <cell r="D37">
            <v>8.9422488028471886E-2</v>
          </cell>
          <cell r="E37">
            <v>8.8499591748090495E-2</v>
          </cell>
          <cell r="F37">
            <v>8.207998124995626E-2</v>
          </cell>
          <cell r="G37">
            <v>7.872429836566619E-2</v>
          </cell>
        </row>
        <row r="41">
          <cell r="D41">
            <v>906087.05174838332</v>
          </cell>
          <cell r="E41">
            <v>1200418.0949714666</v>
          </cell>
          <cell r="F41">
            <v>1215549.922613</v>
          </cell>
          <cell r="G41">
            <v>1280688.9341907001</v>
          </cell>
        </row>
        <row r="42">
          <cell r="D42">
            <v>349980.2925678668</v>
          </cell>
          <cell r="E42">
            <v>470606.74331248336</v>
          </cell>
          <cell r="F42">
            <v>445586.5357988333</v>
          </cell>
          <cell r="G42">
            <v>408195.91402923752</v>
          </cell>
        </row>
        <row r="43">
          <cell r="D43">
            <v>2.5889659246246803</v>
          </cell>
          <cell r="E43">
            <v>2.5507881304930384</v>
          </cell>
          <cell r="F43">
            <v>2.7279772276642089</v>
          </cell>
          <cell r="G43">
            <v>3.1374369271588769</v>
          </cell>
        </row>
        <row r="45">
          <cell r="D45">
            <v>6647478.9918247322</v>
          </cell>
          <cell r="E45">
            <v>6541304.0345663</v>
          </cell>
          <cell r="F45">
            <v>6539909.3126058001</v>
          </cell>
          <cell r="G45">
            <v>6643907.3599463664</v>
          </cell>
        </row>
        <row r="46">
          <cell r="D46">
            <v>6279523.7617863826</v>
          </cell>
          <cell r="E46">
            <v>6126004.7547110999</v>
          </cell>
          <cell r="F46">
            <v>6204641.3318166314</v>
          </cell>
          <cell r="G46">
            <v>6240535.0874979328</v>
          </cell>
        </row>
        <row r="47">
          <cell r="D47">
            <v>1.0585960407184882</v>
          </cell>
          <cell r="E47">
            <v>1.0677928432125068</v>
          </cell>
          <cell r="F47">
            <v>1.0540350300459684</v>
          </cell>
          <cell r="G47">
            <v>1.0646374496405822</v>
          </cell>
        </row>
      </sheetData>
      <sheetData sheetId="1">
        <row r="10">
          <cell r="D10">
            <v>45657</v>
          </cell>
          <cell r="E10">
            <v>45565</v>
          </cell>
          <cell r="F10">
            <v>45657</v>
          </cell>
        </row>
        <row r="11">
          <cell r="D11">
            <v>7049916.5053709997</v>
          </cell>
          <cell r="E11">
            <v>6744666.4419720005</v>
          </cell>
          <cell r="F11">
            <v>563993.32042967994</v>
          </cell>
        </row>
        <row r="12">
          <cell r="D12">
            <v>7049916.5053709997</v>
          </cell>
          <cell r="E12">
            <v>6744666.4419720005</v>
          </cell>
          <cell r="F12">
            <v>563993.32042967994</v>
          </cell>
        </row>
        <row r="13">
          <cell r="D13">
            <v>0</v>
          </cell>
          <cell r="E13">
            <v>0</v>
          </cell>
          <cell r="F13">
            <v>0</v>
          </cell>
        </row>
        <row r="16">
          <cell r="D16">
            <v>101001.11296699999</v>
          </cell>
          <cell r="E16">
            <v>70030.198504</v>
          </cell>
          <cell r="F16">
            <v>8080.0890373599996</v>
          </cell>
        </row>
        <row r="22">
          <cell r="D22">
            <v>0</v>
          </cell>
          <cell r="E22">
            <v>0</v>
          </cell>
          <cell r="F22">
            <v>0</v>
          </cell>
        </row>
        <row r="23">
          <cell r="D23">
            <v>0</v>
          </cell>
          <cell r="E23">
            <v>0</v>
          </cell>
          <cell r="F23">
            <v>0</v>
          </cell>
        </row>
        <row r="24">
          <cell r="D24">
            <v>0</v>
          </cell>
          <cell r="E24">
            <v>0</v>
          </cell>
          <cell r="F24">
            <v>0</v>
          </cell>
        </row>
        <row r="26">
          <cell r="D26">
            <v>4087.3855779999999</v>
          </cell>
          <cell r="E26">
            <v>4442.173992</v>
          </cell>
          <cell r="F26">
            <v>326.99084624</v>
          </cell>
        </row>
        <row r="30">
          <cell r="D30">
            <v>141281.543015</v>
          </cell>
          <cell r="E30">
            <v>133212.72241399999</v>
          </cell>
          <cell r="F30">
            <v>11302.523441200001</v>
          </cell>
        </row>
        <row r="33">
          <cell r="D33">
            <v>716669.68762999994</v>
          </cell>
          <cell r="E33">
            <v>693281.36755199998</v>
          </cell>
          <cell r="F33">
            <v>57333.575010399996</v>
          </cell>
        </row>
        <row r="34">
          <cell r="D34">
            <v>219517.79441999999</v>
          </cell>
          <cell r="E34">
            <v>162301.77997199999</v>
          </cell>
          <cell r="F34">
            <v>17561.423553600001</v>
          </cell>
        </row>
        <row r="35">
          <cell r="D35">
            <v>0</v>
          </cell>
          <cell r="E35">
            <v>0</v>
          </cell>
          <cell r="F35">
            <v>0</v>
          </cell>
        </row>
        <row r="36">
          <cell r="D36">
            <v>8232474.0289810002</v>
          </cell>
          <cell r="E36">
            <v>7807934.6844060002</v>
          </cell>
          <cell r="F36">
            <v>658597.92231847998</v>
          </cell>
        </row>
      </sheetData>
      <sheetData sheetId="2"/>
      <sheetData sheetId="3">
        <row r="8">
          <cell r="D8" t="str">
            <v>Promedio octubre 2024 a diciembre 2024</v>
          </cell>
          <cell r="E8" t="str">
            <v>Promedio julio 2024 a septiembre 2024</v>
          </cell>
        </row>
        <row r="10">
          <cell r="D10">
            <v>9450420.4141990002</v>
          </cell>
          <cell r="E10">
            <v>9478221.411563335</v>
          </cell>
        </row>
        <row r="11">
          <cell r="D11">
            <v>-64508.001628333332</v>
          </cell>
          <cell r="E11">
            <v>-61538.526888</v>
          </cell>
        </row>
        <row r="12">
          <cell r="D12">
            <v>9385912.4125706665</v>
          </cell>
          <cell r="E12">
            <v>9416682.8846753351</v>
          </cell>
        </row>
        <row r="14">
          <cell r="D14">
            <v>172520.33138866667</v>
          </cell>
          <cell r="E14">
            <v>142515.17882900001</v>
          </cell>
        </row>
        <row r="21">
          <cell r="D21">
            <v>172520.33138866667</v>
          </cell>
          <cell r="E21">
            <v>142515.17882900001</v>
          </cell>
        </row>
        <row r="29">
          <cell r="D29">
            <v>1526300.8428103335</v>
          </cell>
          <cell r="E29">
            <v>1443572.8279936668</v>
          </cell>
        </row>
        <row r="30">
          <cell r="D30">
            <v>-1111525.3581049999</v>
          </cell>
          <cell r="E30">
            <v>-1072407.4997573334</v>
          </cell>
        </row>
        <row r="31">
          <cell r="D31">
            <v>414775.48470533337</v>
          </cell>
          <cell r="E31">
            <v>371165.32823633333</v>
          </cell>
        </row>
        <row r="33">
          <cell r="D33">
            <v>891829.09343322332</v>
          </cell>
          <cell r="E33">
            <v>878833.1060792323</v>
          </cell>
        </row>
        <row r="34">
          <cell r="D34">
            <v>9973208.2286646646</v>
          </cell>
          <cell r="E34">
            <v>9930363.3917406667</v>
          </cell>
        </row>
        <row r="36">
          <cell r="D36">
            <v>8.9422488028471886E-2</v>
          </cell>
          <cell r="E36">
            <v>8.8499591748090495E-2</v>
          </cell>
        </row>
      </sheetData>
      <sheetData sheetId="4">
        <row r="10">
          <cell r="D10">
            <v>7.6757812500000008E-2</v>
          </cell>
          <cell r="E10">
            <v>0.10797346572527936</v>
          </cell>
        </row>
        <row r="11">
          <cell r="D11">
            <v>0.113125</v>
          </cell>
        </row>
        <row r="15">
          <cell r="B15" t="str">
            <v>(*) Fila 1 considera cargo por Pilar 2 constituido en un 56,25% mediante CET1, según lo establecido en el artículo 66 quinquies de la LGB.</v>
          </cell>
        </row>
      </sheetData>
      <sheetData sheetId="5">
        <row r="11">
          <cell r="D11">
            <v>325040.96183599997</v>
          </cell>
        </row>
        <row r="12">
          <cell r="D12">
            <v>578593.48653200001</v>
          </cell>
        </row>
        <row r="13">
          <cell r="D13">
            <v>27050.530064999999</v>
          </cell>
        </row>
        <row r="14">
          <cell r="D14">
            <v>0</v>
          </cell>
        </row>
        <row r="15">
          <cell r="D15">
            <v>31.528900799999999</v>
          </cell>
        </row>
        <row r="16">
          <cell r="D16">
            <v>930716.50733379996</v>
          </cell>
        </row>
        <row r="17">
          <cell r="D17"/>
        </row>
        <row r="19">
          <cell r="D19">
            <v>9209.00893</v>
          </cell>
        </row>
        <row r="20">
          <cell r="D20">
            <v>27284.9173649</v>
          </cell>
        </row>
        <row r="21">
          <cell r="D21">
            <v>4241.5163192999999</v>
          </cell>
        </row>
        <row r="22">
          <cell r="D22">
            <v>-1546.0833602500002</v>
          </cell>
        </row>
        <row r="23">
          <cell r="D23">
            <v>0</v>
          </cell>
        </row>
        <row r="24">
          <cell r="D24">
            <v>0</v>
          </cell>
        </row>
        <row r="25">
          <cell r="D25">
            <v>0</v>
          </cell>
        </row>
        <row r="26">
          <cell r="D26">
            <v>0</v>
          </cell>
        </row>
        <row r="27">
          <cell r="D27">
            <v>0</v>
          </cell>
        </row>
        <row r="29">
          <cell r="D29">
            <v>0</v>
          </cell>
        </row>
        <row r="30">
          <cell r="D30">
            <v>0</v>
          </cell>
        </row>
        <row r="31">
          <cell r="D31">
            <v>0</v>
          </cell>
        </row>
        <row r="32">
          <cell r="D32">
            <v>2638.3956449500001</v>
          </cell>
        </row>
        <row r="33">
          <cell r="D33">
            <v>0</v>
          </cell>
        </row>
        <row r="34">
          <cell r="D34">
            <v>0</v>
          </cell>
        </row>
        <row r="35">
          <cell r="D35">
            <v>0</v>
          </cell>
        </row>
        <row r="36">
          <cell r="D36">
            <v>0</v>
          </cell>
        </row>
        <row r="37">
          <cell r="D37">
            <v>0</v>
          </cell>
        </row>
        <row r="38">
          <cell r="D38">
            <v>0</v>
          </cell>
        </row>
        <row r="39">
          <cell r="D39">
            <v>41827.754898899992</v>
          </cell>
        </row>
        <row r="40">
          <cell r="D40">
            <v>888888.75243490003</v>
          </cell>
        </row>
        <row r="42">
          <cell r="D42">
            <v>0</v>
          </cell>
        </row>
        <row r="44">
          <cell r="D44">
            <v>0</v>
          </cell>
        </row>
        <row r="48">
          <cell r="D48">
            <v>0</v>
          </cell>
        </row>
        <row r="52">
          <cell r="D52">
            <v>0</v>
          </cell>
        </row>
        <row r="53">
          <cell r="D53">
            <v>0</v>
          </cell>
        </row>
        <row r="55">
          <cell r="D55">
            <v>0</v>
          </cell>
        </row>
        <row r="56">
          <cell r="D56">
            <v>0</v>
          </cell>
        </row>
        <row r="57">
          <cell r="D57">
            <v>0</v>
          </cell>
        </row>
        <row r="58">
          <cell r="D58">
            <v>888888.75243490003</v>
          </cell>
        </row>
        <row r="60">
          <cell r="D60">
            <v>352765.76424400002</v>
          </cell>
        </row>
        <row r="61">
          <cell r="D61">
            <v>0</v>
          </cell>
        </row>
        <row r="62">
          <cell r="D62">
            <v>0</v>
          </cell>
        </row>
        <row r="63">
          <cell r="D63">
            <v>0</v>
          </cell>
        </row>
        <row r="64">
          <cell r="D64">
            <v>25000</v>
          </cell>
        </row>
        <row r="65">
          <cell r="D65">
            <v>377765.76424400002</v>
          </cell>
        </row>
        <row r="69">
          <cell r="D69">
            <v>0</v>
          </cell>
        </row>
        <row r="70">
          <cell r="D70">
            <v>0</v>
          </cell>
        </row>
        <row r="71">
          <cell r="D71">
            <v>0</v>
          </cell>
        </row>
        <row r="73">
          <cell r="D73">
            <v>0</v>
          </cell>
        </row>
        <row r="74">
          <cell r="D74">
            <v>377765.76424400002</v>
          </cell>
        </row>
        <row r="75">
          <cell r="D75">
            <v>1266654.5166789</v>
          </cell>
        </row>
        <row r="76">
          <cell r="D76">
            <v>8232474.029281701</v>
          </cell>
        </row>
        <row r="78">
          <cell r="D78">
            <v>0.10797346572527934</v>
          </cell>
        </row>
        <row r="79">
          <cell r="D79">
            <v>0.10797346572527934</v>
          </cell>
        </row>
        <row r="80">
          <cell r="D80">
            <v>0.15386073641697454</v>
          </cell>
        </row>
        <row r="81">
          <cell r="D81">
            <v>3.0000000000000002E-2</v>
          </cell>
        </row>
        <row r="82">
          <cell r="D82">
            <v>2.5000000000000001E-2</v>
          </cell>
        </row>
        <row r="83">
          <cell r="D83">
            <v>5.0000000000000001E-3</v>
          </cell>
        </row>
        <row r="84">
          <cell r="D84">
            <v>0</v>
          </cell>
        </row>
        <row r="85">
          <cell r="D85">
            <v>6.1215653225279359E-2</v>
          </cell>
        </row>
        <row r="87">
          <cell r="D87">
            <v>4.6757812499999996E-2</v>
          </cell>
        </row>
        <row r="88">
          <cell r="D88">
            <v>6.2343749999999996E-2</v>
          </cell>
        </row>
        <row r="89">
          <cell r="D89">
            <v>8.3124999999999991E-2</v>
          </cell>
        </row>
        <row r="91">
          <cell r="D91">
            <v>0</v>
          </cell>
        </row>
        <row r="92">
          <cell r="D92">
            <v>0</v>
          </cell>
        </row>
        <row r="93">
          <cell r="D93">
            <v>0</v>
          </cell>
        </row>
        <row r="94">
          <cell r="D94">
            <v>0</v>
          </cell>
        </row>
        <row r="96">
          <cell r="D96">
            <v>25000</v>
          </cell>
        </row>
        <row r="97">
          <cell r="D97">
            <v>92181.534982958765</v>
          </cell>
        </row>
        <row r="98">
          <cell r="D98">
            <v>0</v>
          </cell>
        </row>
        <row r="99">
          <cell r="D99">
            <v>0</v>
          </cell>
        </row>
        <row r="105">
          <cell r="D105">
            <v>0</v>
          </cell>
        </row>
        <row r="106">
          <cell r="D106">
            <v>0</v>
          </cell>
        </row>
        <row r="110">
          <cell r="B110" t="str">
            <v>Fila 9 considera (b)- (e) del reporte CC2 multiplicado por aplicación gradual de descuentos regulatorios de capital.</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1"/>
    </sheetNames>
    <sheetDataSet>
      <sheetData sheetId="0">
        <row r="14">
          <cell r="D14">
            <v>2024</v>
          </cell>
          <cell r="E14">
            <v>2023</v>
          </cell>
          <cell r="F14">
            <v>2022</v>
          </cell>
          <cell r="G14">
            <v>2021</v>
          </cell>
          <cell r="H14">
            <v>2020</v>
          </cell>
          <cell r="I14">
            <v>2019</v>
          </cell>
          <cell r="J14">
            <v>2018</v>
          </cell>
          <cell r="K14">
            <v>2017</v>
          </cell>
          <cell r="L14">
            <v>2016</v>
          </cell>
          <cell r="M14">
            <v>2015</v>
          </cell>
        </row>
        <row r="16">
          <cell r="D16">
            <v>1817</v>
          </cell>
          <cell r="E16">
            <v>2432</v>
          </cell>
          <cell r="F16">
            <v>8698</v>
          </cell>
          <cell r="G16">
            <v>1003</v>
          </cell>
          <cell r="H16">
            <v>1081</v>
          </cell>
          <cell r="I16">
            <v>6396</v>
          </cell>
          <cell r="J16">
            <v>615</v>
          </cell>
          <cell r="K16">
            <v>766</v>
          </cell>
          <cell r="N16">
            <v>2851</v>
          </cell>
        </row>
        <row r="17">
          <cell r="D17">
            <v>2626</v>
          </cell>
          <cell r="E17">
            <v>2184</v>
          </cell>
          <cell r="F17">
            <v>1806</v>
          </cell>
          <cell r="G17">
            <v>1795</v>
          </cell>
          <cell r="H17">
            <v>1370</v>
          </cell>
          <cell r="I17">
            <v>438</v>
          </cell>
          <cell r="J17">
            <v>447</v>
          </cell>
          <cell r="K17">
            <v>7917</v>
          </cell>
          <cell r="N17">
            <v>2322.875</v>
          </cell>
        </row>
        <row r="28">
          <cell r="D28" t="str">
            <v>no</v>
          </cell>
          <cell r="E28" t="str">
            <v>no</v>
          </cell>
          <cell r="F28" t="str">
            <v>no</v>
          </cell>
          <cell r="G28" t="str">
            <v>no</v>
          </cell>
          <cell r="H28" t="str">
            <v>no</v>
          </cell>
          <cell r="I28" t="str">
            <v>no</v>
          </cell>
          <cell r="J28" t="str">
            <v>no</v>
          </cell>
          <cell r="K28" t="str">
            <v>no</v>
          </cell>
        </row>
        <row r="29">
          <cell r="D29" t="str">
            <v>no</v>
          </cell>
          <cell r="E29" t="str">
            <v>no</v>
          </cell>
          <cell r="F29" t="str">
            <v>no</v>
          </cell>
          <cell r="G29" t="str">
            <v>no</v>
          </cell>
          <cell r="H29" t="str">
            <v>no</v>
          </cell>
          <cell r="I29" t="str">
            <v>no</v>
          </cell>
          <cell r="J29" t="str">
            <v>no</v>
          </cell>
          <cell r="K29" t="str">
            <v>no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2"/>
    </sheetNames>
    <sheetDataSet>
      <sheetData sheetId="0">
        <row r="14">
          <cell r="D14">
            <v>2024</v>
          </cell>
          <cell r="E14">
            <v>2023</v>
          </cell>
          <cell r="F14">
            <v>2022</v>
          </cell>
        </row>
        <row r="16">
          <cell r="D16">
            <v>219558</v>
          </cell>
        </row>
        <row r="17">
          <cell r="D17">
            <v>664648</v>
          </cell>
          <cell r="E17">
            <v>801328</v>
          </cell>
          <cell r="F17">
            <v>543850</v>
          </cell>
        </row>
        <row r="18">
          <cell r="D18">
            <v>379189</v>
          </cell>
          <cell r="E18">
            <v>381745</v>
          </cell>
          <cell r="F18">
            <v>287812</v>
          </cell>
        </row>
        <row r="19">
          <cell r="D19">
            <v>9347113</v>
          </cell>
          <cell r="E19">
            <v>10258517</v>
          </cell>
          <cell r="F19">
            <v>9599204</v>
          </cell>
        </row>
        <row r="20">
          <cell r="D20">
            <v>379</v>
          </cell>
          <cell r="E20">
            <v>778</v>
          </cell>
          <cell r="F20">
            <v>409</v>
          </cell>
        </row>
        <row r="21">
          <cell r="D21">
            <v>160381</v>
          </cell>
        </row>
        <row r="22">
          <cell r="D22">
            <v>86189</v>
          </cell>
          <cell r="E22">
            <v>75137</v>
          </cell>
          <cell r="F22">
            <v>73939</v>
          </cell>
        </row>
        <row r="23">
          <cell r="D23">
            <v>5476</v>
          </cell>
          <cell r="E23">
            <v>6125</v>
          </cell>
          <cell r="F23">
            <v>5291</v>
          </cell>
        </row>
        <row r="24">
          <cell r="D24">
            <v>19766</v>
          </cell>
          <cell r="E24">
            <v>8591</v>
          </cell>
          <cell r="F24">
            <v>4336</v>
          </cell>
        </row>
        <row r="25">
          <cell r="D25">
            <v>91272</v>
          </cell>
          <cell r="E25">
            <v>83108</v>
          </cell>
          <cell r="F25">
            <v>71499</v>
          </cell>
        </row>
        <row r="26">
          <cell r="D26">
            <v>97840</v>
          </cell>
        </row>
        <row r="27">
          <cell r="D27">
            <v>55256</v>
          </cell>
          <cell r="E27">
            <v>11774</v>
          </cell>
          <cell r="F27">
            <v>-6707</v>
          </cell>
        </row>
        <row r="28">
          <cell r="D28">
            <v>46404</v>
          </cell>
          <cell r="E28">
            <v>29289</v>
          </cell>
          <cell r="F28">
            <v>144091</v>
          </cell>
        </row>
        <row r="29">
          <cell r="D29">
            <v>477780</v>
          </cell>
        </row>
        <row r="30">
          <cell r="D30">
            <v>57334</v>
          </cell>
        </row>
        <row r="34">
          <cell r="D34">
            <v>0</v>
          </cell>
        </row>
        <row r="35">
          <cell r="D35">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3"/>
    </sheetNames>
    <sheetDataSet>
      <sheetData sheetId="0">
        <row r="12">
          <cell r="D12">
            <v>57334</v>
          </cell>
        </row>
        <row r="13">
          <cell r="D13">
            <v>0.92</v>
          </cell>
        </row>
        <row r="14">
          <cell r="D14">
            <v>57334</v>
          </cell>
        </row>
        <row r="15">
          <cell r="D15">
            <v>716670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3)"/>
      <sheetName val="Hoja1 (2)"/>
    </sheetNames>
    <sheetDataSet>
      <sheetData sheetId="0">
        <row r="9">
          <cell r="C9">
            <v>15289.213345</v>
          </cell>
        </row>
        <row r="10">
          <cell r="C10">
            <v>36977.883996999997</v>
          </cell>
        </row>
        <row r="11">
          <cell r="C11">
            <v>14088.45838</v>
          </cell>
        </row>
        <row r="12">
          <cell r="C12">
            <v>8416.2491329999993</v>
          </cell>
        </row>
        <row r="13">
          <cell r="C13">
            <v>1970.9836419999999</v>
          </cell>
        </row>
        <row r="14">
          <cell r="C14">
            <v>10951.787940999999</v>
          </cell>
        </row>
        <row r="15">
          <cell r="C15">
            <v>36977.883996999997</v>
          </cell>
        </row>
        <row r="17">
          <cell r="C17">
            <v>888888.75243599992</v>
          </cell>
          <cell r="E17">
            <v>863829.644309</v>
          </cell>
        </row>
        <row r="18">
          <cell r="C18">
            <v>320767.88163899997</v>
          </cell>
          <cell r="E18">
            <v>426100.41280599998</v>
          </cell>
        </row>
      </sheetData>
      <sheetData sheetId="1">
        <row r="9">
          <cell r="C9">
            <v>15289213345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s y formularios Pilar  MIR"/>
      <sheetName val="Tablas y formularios Pilar 3"/>
      <sheetName val="1. KM1"/>
      <sheetName val="1. OVA"/>
      <sheetName val="1. OV1 "/>
      <sheetName val="2. LIA"/>
      <sheetName val="2. LI1"/>
      <sheetName val="2. LI2"/>
      <sheetName val="3. CCA"/>
      <sheetName val="3. CC1"/>
      <sheetName val="3. CC2"/>
      <sheetName val="4. F LR1"/>
      <sheetName val="4. F LR2"/>
      <sheetName val="5. T LIQA"/>
      <sheetName val="5. F LIQ1"/>
      <sheetName val="5. LIQ2"/>
      <sheetName val="6. T CRA"/>
      <sheetName val="6. F CR1"/>
      <sheetName val="6. F CR2"/>
      <sheetName val="6. T CRB"/>
      <sheetName val="6. T CRC"/>
      <sheetName val="6. F CR3"/>
      <sheetName val="6. T CRD "/>
      <sheetName val="6. F CR4"/>
      <sheetName val="6. F CR5"/>
      <sheetName val="6. T CRE"/>
      <sheetName val="6. F CR6"/>
      <sheetName val="6. F CR8"/>
      <sheetName val="6. F CR9"/>
      <sheetName val="7. T CCRA"/>
      <sheetName val="7. F CCR1"/>
      <sheetName val="7. F CCR3"/>
      <sheetName val="7. F CCR4"/>
      <sheetName val="7. F CCR5"/>
      <sheetName val="7. F CCR8"/>
      <sheetName val="8. T SECA"/>
      <sheetName val="8. F SEC1"/>
      <sheetName val="8. F SEC2"/>
      <sheetName val="8. F SEC3"/>
      <sheetName val="8. F SEC4"/>
      <sheetName val="9. T MRA"/>
      <sheetName val="9. F MR1"/>
      <sheetName val="10. T ORA"/>
      <sheetName val="10. F OR1"/>
      <sheetName val="10. F OR2"/>
      <sheetName val="10. F OR3"/>
      <sheetName val="11. T RMLBA"/>
      <sheetName val="11. F RMBL1"/>
      <sheetName val="12. T REMA"/>
      <sheetName val="12. F REM1"/>
      <sheetName val="12. F REM1 (2023)"/>
      <sheetName val="12. F REM1 (2024)"/>
      <sheetName val="12. F REM2"/>
      <sheetName val="12. F REM2 (2023)"/>
      <sheetName val="12. F REM2 (2024)"/>
      <sheetName val="12. F REM3"/>
      <sheetName val="Dotación 2024"/>
      <sheetName val="Dotación Considerada 2023"/>
      <sheetName val=" Dotación Considerada 2022"/>
      <sheetName val="13. F CMS1"/>
      <sheetName val="13. F CMS2"/>
      <sheetName val="14. F ENC"/>
      <sheetName val="15. F CD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13">
          <cell r="E13">
            <v>13</v>
          </cell>
          <cell r="F13">
            <v>114</v>
          </cell>
        </row>
        <row r="14">
          <cell r="E14">
            <v>3502183676</v>
          </cell>
          <cell r="F14">
            <v>11687401589</v>
          </cell>
        </row>
        <row r="15">
          <cell r="E15">
            <v>3502183676</v>
          </cell>
          <cell r="F15">
            <v>11687401589</v>
          </cell>
        </row>
        <row r="16">
          <cell r="E16"/>
          <cell r="F16"/>
        </row>
        <row r="17">
          <cell r="E17"/>
          <cell r="F17"/>
        </row>
        <row r="18">
          <cell r="E18"/>
          <cell r="F18"/>
        </row>
        <row r="19">
          <cell r="E19"/>
          <cell r="F19"/>
        </row>
        <row r="20">
          <cell r="E20"/>
          <cell r="F20"/>
        </row>
        <row r="21">
          <cell r="E21">
            <v>13</v>
          </cell>
          <cell r="F21">
            <v>114</v>
          </cell>
        </row>
        <row r="22">
          <cell r="E22">
            <v>4756230839</v>
          </cell>
          <cell r="F22">
            <v>6806951194</v>
          </cell>
        </row>
        <row r="23">
          <cell r="E23">
            <v>4756230839</v>
          </cell>
          <cell r="F23">
            <v>6806951194</v>
          </cell>
        </row>
        <row r="24">
          <cell r="E24"/>
          <cell r="F24"/>
        </row>
        <row r="25">
          <cell r="E25"/>
          <cell r="F25"/>
        </row>
        <row r="26">
          <cell r="E26"/>
          <cell r="F26"/>
        </row>
        <row r="27">
          <cell r="E27"/>
          <cell r="F27"/>
        </row>
        <row r="28">
          <cell r="E28"/>
          <cell r="F28"/>
        </row>
        <row r="29">
          <cell r="E29">
            <v>8258414515</v>
          </cell>
          <cell r="F29">
            <v>18494352783</v>
          </cell>
        </row>
      </sheetData>
      <sheetData sheetId="52"/>
      <sheetData sheetId="53"/>
      <sheetData sheetId="54">
        <row r="13">
          <cell r="C13">
            <v>13</v>
          </cell>
          <cell r="D13">
            <v>3502183676</v>
          </cell>
          <cell r="E13" t="str">
            <v>N/A</v>
          </cell>
          <cell r="F13" t="str">
            <v>N/A</v>
          </cell>
          <cell r="G13">
            <v>0</v>
          </cell>
          <cell r="H13">
            <v>108293994</v>
          </cell>
        </row>
        <row r="14">
          <cell r="C14">
            <v>114</v>
          </cell>
          <cell r="D14">
            <v>11687401589</v>
          </cell>
          <cell r="E14" t="str">
            <v>N/A</v>
          </cell>
          <cell r="F14" t="str">
            <v>N/A</v>
          </cell>
          <cell r="G14">
            <v>4</v>
          </cell>
          <cell r="H14">
            <v>51892992</v>
          </cell>
        </row>
      </sheetData>
      <sheetData sheetId="55"/>
      <sheetData sheetId="56"/>
      <sheetData sheetId="57"/>
      <sheetData sheetId="58"/>
      <sheetData sheetId="59"/>
      <sheetData sheetId="60"/>
      <sheetData sheetId="61"/>
      <sheetData sheetId="6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C"/>
    </sheetNames>
    <sheetDataSet>
      <sheetData sheetId="0">
        <row r="9">
          <cell r="D9">
            <v>154914</v>
          </cell>
          <cell r="E9">
            <v>0</v>
          </cell>
          <cell r="F9">
            <v>400628</v>
          </cell>
          <cell r="G9">
            <v>555542</v>
          </cell>
        </row>
        <row r="10">
          <cell r="D10">
            <v>0</v>
          </cell>
          <cell r="E10">
            <v>0</v>
          </cell>
          <cell r="F10">
            <v>42627</v>
          </cell>
          <cell r="G10">
            <v>42627</v>
          </cell>
        </row>
        <row r="11">
          <cell r="D11">
            <v>0</v>
          </cell>
          <cell r="E11">
            <v>0</v>
          </cell>
          <cell r="F11">
            <v>283046</v>
          </cell>
          <cell r="G11">
            <v>283046</v>
          </cell>
        </row>
        <row r="12">
          <cell r="D12">
            <v>0</v>
          </cell>
          <cell r="E12">
            <v>0</v>
          </cell>
          <cell r="F12">
            <v>0</v>
          </cell>
          <cell r="G12">
            <v>0</v>
          </cell>
        </row>
        <row r="13">
          <cell r="D13">
            <v>0</v>
          </cell>
          <cell r="E13">
            <v>0</v>
          </cell>
          <cell r="F13">
            <v>0</v>
          </cell>
          <cell r="G13">
            <v>0</v>
          </cell>
        </row>
        <row r="14">
          <cell r="D14">
            <v>0</v>
          </cell>
          <cell r="E14">
            <v>0</v>
          </cell>
          <cell r="F14">
            <v>1096971</v>
          </cell>
          <cell r="G14">
            <v>1096971</v>
          </cell>
        </row>
        <row r="15">
          <cell r="D15">
            <v>0</v>
          </cell>
          <cell r="E15">
            <v>0</v>
          </cell>
          <cell r="F15">
            <v>44643</v>
          </cell>
          <cell r="G15">
            <v>44643</v>
          </cell>
        </row>
        <row r="16">
          <cell r="D16">
            <v>0</v>
          </cell>
          <cell r="E16">
            <v>0</v>
          </cell>
          <cell r="F16">
            <v>7457227</v>
          </cell>
          <cell r="G16">
            <v>7457227</v>
          </cell>
        </row>
        <row r="17">
          <cell r="D17">
            <v>0</v>
          </cell>
          <cell r="E17">
            <v>0</v>
          </cell>
          <cell r="F17">
            <v>1879</v>
          </cell>
          <cell r="G17">
            <v>1879</v>
          </cell>
        </row>
        <row r="18">
          <cell r="D18">
            <v>0</v>
          </cell>
          <cell r="E18">
            <v>0</v>
          </cell>
          <cell r="F18">
            <v>54812</v>
          </cell>
          <cell r="G18">
            <v>54812</v>
          </cell>
        </row>
        <row r="19">
          <cell r="D19">
            <v>0</v>
          </cell>
          <cell r="E19">
            <v>0</v>
          </cell>
          <cell r="F19">
            <v>16674</v>
          </cell>
          <cell r="G19">
            <v>16674</v>
          </cell>
        </row>
        <row r="20">
          <cell r="D20">
            <v>0</v>
          </cell>
          <cell r="E20">
            <v>0</v>
          </cell>
          <cell r="F20">
            <v>14982</v>
          </cell>
          <cell r="G20">
            <v>14982</v>
          </cell>
        </row>
        <row r="21">
          <cell r="D21">
            <v>0</v>
          </cell>
          <cell r="E21">
            <v>0</v>
          </cell>
          <cell r="F21">
            <v>1143</v>
          </cell>
          <cell r="G21">
            <v>1143</v>
          </cell>
        </row>
        <row r="22">
          <cell r="D22">
            <v>0</v>
          </cell>
          <cell r="E22">
            <v>0</v>
          </cell>
          <cell r="F22">
            <v>94495</v>
          </cell>
          <cell r="G22">
            <v>94495</v>
          </cell>
        </row>
        <row r="23">
          <cell r="D23">
            <v>899</v>
          </cell>
          <cell r="E23">
            <v>0</v>
          </cell>
          <cell r="F23">
            <v>121733</v>
          </cell>
          <cell r="G23">
            <v>122632</v>
          </cell>
        </row>
        <row r="24">
          <cell r="D24">
            <v>0</v>
          </cell>
          <cell r="E24">
            <v>0</v>
          </cell>
          <cell r="F24">
            <v>19470</v>
          </cell>
          <cell r="G24">
            <v>19470</v>
          </cell>
        </row>
        <row r="25">
          <cell r="D25">
            <v>155813</v>
          </cell>
          <cell r="E25">
            <v>0</v>
          </cell>
          <cell r="F25">
            <v>9650330</v>
          </cell>
          <cell r="G25">
            <v>9806143</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KM1"/>
      <sheetName val="OV1 "/>
      <sheetName val="OV1_actualizada"/>
      <sheetName val="LR1"/>
      <sheetName val="LR1 DATOS"/>
      <sheetName val="LR2"/>
      <sheetName val="LR2 DATOS"/>
      <sheetName val="CDC"/>
      <sheetName val="CDC Datos"/>
    </sheetNames>
    <sheetDataSet>
      <sheetData sheetId="0"/>
      <sheetData sheetId="1"/>
      <sheetData sheetId="2"/>
      <sheetData sheetId="3"/>
      <sheetData sheetId="4"/>
      <sheetData sheetId="5"/>
      <sheetData sheetId="6"/>
      <sheetData sheetId="7"/>
      <sheetData sheetId="8">
        <row r="11">
          <cell r="E11"/>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KM1"/>
      <sheetName val="OV1 "/>
      <sheetName val="LI1"/>
      <sheetName val="LI2"/>
      <sheetName val="CCA"/>
      <sheetName val="CC1"/>
      <sheetName val="CC2"/>
      <sheetName val="LR1"/>
      <sheetName val="LR2"/>
      <sheetName val="LIQ1"/>
      <sheetName val="LIQ2"/>
      <sheetName val="CR1"/>
      <sheetName val="CR2"/>
      <sheetName val="CR3"/>
      <sheetName val="CR4"/>
      <sheetName val="CR5"/>
      <sheetName val="CCR1"/>
      <sheetName val="CCR3"/>
      <sheetName val="CCR5"/>
      <sheetName val="CCR8"/>
      <sheetName val="SEC1"/>
      <sheetName val="MR1"/>
      <sheetName val="OR1"/>
      <sheetName val="OR2"/>
      <sheetName val="OR3"/>
      <sheetName val="RMBL1"/>
      <sheetName val="REM1"/>
      <sheetName val="REM2"/>
      <sheetName val="ENC"/>
      <sheetName val="CDC"/>
    </sheetNames>
    <sheetDataSet>
      <sheetData sheetId="0"/>
      <sheetData sheetId="1"/>
      <sheetData sheetId="2"/>
      <sheetData sheetId="3">
        <row r="12">
          <cell r="C12">
            <v>555542.29120700003</v>
          </cell>
          <cell r="E12">
            <v>555542</v>
          </cell>
          <cell r="F12">
            <v>0</v>
          </cell>
          <cell r="G12">
            <v>0</v>
          </cell>
          <cell r="H12">
            <v>0</v>
          </cell>
          <cell r="I12">
            <v>0</v>
          </cell>
        </row>
        <row r="13">
          <cell r="C13">
            <v>42626.893002999997</v>
          </cell>
          <cell r="E13">
            <v>42626.893002999997</v>
          </cell>
          <cell r="F13">
            <v>0</v>
          </cell>
          <cell r="G13">
            <v>0</v>
          </cell>
          <cell r="H13">
            <v>0</v>
          </cell>
          <cell r="I13">
            <v>0</v>
          </cell>
        </row>
        <row r="14">
          <cell r="C14">
            <v>223023.46656900001</v>
          </cell>
          <cell r="E14">
            <v>0</v>
          </cell>
          <cell r="F14">
            <v>223023.46656900001</v>
          </cell>
          <cell r="G14">
            <v>0</v>
          </cell>
          <cell r="H14">
            <v>223023.46656900001</v>
          </cell>
          <cell r="I14">
            <v>0</v>
          </cell>
        </row>
        <row r="15">
          <cell r="C15">
            <v>55171.146646000001</v>
          </cell>
          <cell r="E15">
            <v>0</v>
          </cell>
          <cell r="F15">
            <v>0</v>
          </cell>
          <cell r="G15">
            <v>0</v>
          </cell>
          <cell r="H15">
            <v>55171</v>
          </cell>
          <cell r="I15">
            <v>0</v>
          </cell>
        </row>
        <row r="16">
          <cell r="C16">
            <v>4852.2467310000002</v>
          </cell>
          <cell r="E16">
            <v>0</v>
          </cell>
          <cell r="F16">
            <v>0</v>
          </cell>
          <cell r="G16">
            <v>0</v>
          </cell>
          <cell r="H16">
            <v>4852</v>
          </cell>
          <cell r="I16">
            <v>0</v>
          </cell>
        </row>
        <row r="17">
          <cell r="C17">
            <v>0</v>
          </cell>
          <cell r="E17">
            <v>0</v>
          </cell>
          <cell r="F17">
            <v>0</v>
          </cell>
          <cell r="G17">
            <v>0</v>
          </cell>
          <cell r="H17">
            <v>0</v>
          </cell>
          <cell r="I17">
            <v>0</v>
          </cell>
        </row>
        <row r="18">
          <cell r="C18">
            <v>0</v>
          </cell>
          <cell r="E18">
            <v>0</v>
          </cell>
          <cell r="F18">
            <v>0</v>
          </cell>
          <cell r="G18">
            <v>0</v>
          </cell>
          <cell r="H18">
            <v>0</v>
          </cell>
          <cell r="I18">
            <v>0</v>
          </cell>
        </row>
        <row r="19">
          <cell r="C19">
            <v>1091442.313105</v>
          </cell>
          <cell r="E19">
            <v>1091442</v>
          </cell>
          <cell r="F19">
            <v>0</v>
          </cell>
          <cell r="G19">
            <v>0</v>
          </cell>
          <cell r="H19">
            <v>0</v>
          </cell>
          <cell r="I19">
            <v>0</v>
          </cell>
        </row>
        <row r="20">
          <cell r="C20">
            <v>5528.5552319999997</v>
          </cell>
          <cell r="E20">
            <v>5529</v>
          </cell>
          <cell r="F20">
            <v>0</v>
          </cell>
          <cell r="G20">
            <v>0</v>
          </cell>
          <cell r="H20">
            <v>0</v>
          </cell>
          <cell r="I20">
            <v>0</v>
          </cell>
        </row>
        <row r="21">
          <cell r="C21">
            <v>44642.664026999999</v>
          </cell>
          <cell r="E21">
            <v>0</v>
          </cell>
          <cell r="F21">
            <v>44643</v>
          </cell>
          <cell r="G21">
            <v>0</v>
          </cell>
          <cell r="H21">
            <v>0</v>
          </cell>
          <cell r="I21">
            <v>0</v>
          </cell>
        </row>
        <row r="22">
          <cell r="C22">
            <v>0</v>
          </cell>
          <cell r="E22">
            <v>0</v>
          </cell>
          <cell r="F22">
            <v>0</v>
          </cell>
          <cell r="G22">
            <v>0</v>
          </cell>
          <cell r="H22">
            <v>0</v>
          </cell>
          <cell r="I22">
            <v>0</v>
          </cell>
        </row>
        <row r="23">
          <cell r="C23">
            <v>11516.145323999999</v>
          </cell>
          <cell r="E23">
            <v>11516</v>
          </cell>
          <cell r="F23">
            <v>0</v>
          </cell>
          <cell r="G23">
            <v>0</v>
          </cell>
          <cell r="H23">
            <v>0</v>
          </cell>
          <cell r="I23">
            <v>0</v>
          </cell>
        </row>
        <row r="24">
          <cell r="C24">
            <v>0</v>
          </cell>
          <cell r="E24">
            <v>0</v>
          </cell>
          <cell r="F24">
            <v>0</v>
          </cell>
          <cell r="G24">
            <v>0</v>
          </cell>
          <cell r="H24">
            <v>0</v>
          </cell>
          <cell r="I24">
            <v>0</v>
          </cell>
        </row>
        <row r="25">
          <cell r="C25">
            <v>5854218.8776270002</v>
          </cell>
          <cell r="E25">
            <v>5854219</v>
          </cell>
          <cell r="F25">
            <v>0</v>
          </cell>
          <cell r="G25">
            <v>0</v>
          </cell>
          <cell r="H25">
            <v>0</v>
          </cell>
          <cell r="I25">
            <v>0</v>
          </cell>
        </row>
        <row r="26">
          <cell r="C26">
            <v>1292099.57033</v>
          </cell>
          <cell r="E26">
            <v>1292100</v>
          </cell>
          <cell r="F26">
            <v>0</v>
          </cell>
          <cell r="G26">
            <v>0</v>
          </cell>
          <cell r="H26">
            <v>0</v>
          </cell>
          <cell r="I26">
            <v>0</v>
          </cell>
        </row>
        <row r="27">
          <cell r="C27">
            <v>507239.95010299998</v>
          </cell>
          <cell r="E27">
            <v>507240</v>
          </cell>
          <cell r="F27">
            <v>0</v>
          </cell>
          <cell r="G27">
            <v>0</v>
          </cell>
          <cell r="H27">
            <v>0</v>
          </cell>
          <cell r="I27">
            <v>0</v>
          </cell>
        </row>
        <row r="28">
          <cell r="C28">
            <v>-177136.01813499999</v>
          </cell>
          <cell r="E28">
            <v>-177136</v>
          </cell>
          <cell r="F28">
            <v>0</v>
          </cell>
          <cell r="G28">
            <v>0</v>
          </cell>
          <cell r="H28">
            <v>0</v>
          </cell>
          <cell r="I28">
            <v>0</v>
          </cell>
        </row>
        <row r="29">
          <cell r="C29">
            <v>-2875.1726560000002</v>
          </cell>
          <cell r="E29">
            <v>-2875</v>
          </cell>
          <cell r="F29">
            <v>0</v>
          </cell>
          <cell r="G29">
            <v>0</v>
          </cell>
          <cell r="H29">
            <v>0</v>
          </cell>
          <cell r="I29">
            <v>0</v>
          </cell>
        </row>
        <row r="30">
          <cell r="C30">
            <v>-27836.815019000001</v>
          </cell>
          <cell r="E30">
            <v>-27837</v>
          </cell>
          <cell r="F30">
            <v>0</v>
          </cell>
          <cell r="G30">
            <v>0</v>
          </cell>
          <cell r="H30">
            <v>0</v>
          </cell>
          <cell r="I30">
            <v>0</v>
          </cell>
        </row>
        <row r="31">
          <cell r="C31">
            <v>1878.9807370000001</v>
          </cell>
          <cell r="E31">
            <v>1879</v>
          </cell>
          <cell r="F31">
            <v>0</v>
          </cell>
          <cell r="G31">
            <v>0</v>
          </cell>
          <cell r="H31">
            <v>0</v>
          </cell>
          <cell r="I31">
            <v>0</v>
          </cell>
        </row>
        <row r="32">
          <cell r="C32">
            <v>54811.726002000003</v>
          </cell>
          <cell r="E32">
            <v>0</v>
          </cell>
          <cell r="F32">
            <v>0</v>
          </cell>
          <cell r="G32">
            <v>0</v>
          </cell>
          <cell r="H32">
            <v>0</v>
          </cell>
          <cell r="I32">
            <v>54812</v>
          </cell>
        </row>
        <row r="33">
          <cell r="C33">
            <v>16673.761832</v>
          </cell>
          <cell r="E33">
            <v>16674</v>
          </cell>
          <cell r="F33">
            <v>0</v>
          </cell>
          <cell r="G33">
            <v>0</v>
          </cell>
          <cell r="H33">
            <v>0</v>
          </cell>
          <cell r="I33">
            <v>0</v>
          </cell>
        </row>
        <row r="34">
          <cell r="C34">
            <v>14982.366034000001</v>
          </cell>
          <cell r="E34">
            <v>14982</v>
          </cell>
          <cell r="F34">
            <v>0</v>
          </cell>
          <cell r="G34">
            <v>0</v>
          </cell>
          <cell r="H34">
            <v>0</v>
          </cell>
          <cell r="I34">
            <v>0</v>
          </cell>
        </row>
        <row r="35">
          <cell r="C35">
            <v>1142.749282</v>
          </cell>
          <cell r="E35">
            <v>1142.749282</v>
          </cell>
          <cell r="F35">
            <v>0</v>
          </cell>
          <cell r="G35">
            <v>0</v>
          </cell>
          <cell r="H35">
            <v>0</v>
          </cell>
          <cell r="I35">
            <v>0</v>
          </cell>
        </row>
        <row r="36">
          <cell r="C36">
            <v>94495.438364000001</v>
          </cell>
          <cell r="E36">
            <v>94495.438364000001</v>
          </cell>
          <cell r="F36">
            <v>0</v>
          </cell>
          <cell r="G36">
            <v>0</v>
          </cell>
          <cell r="H36">
            <v>0</v>
          </cell>
          <cell r="I36">
            <v>0</v>
          </cell>
        </row>
        <row r="37">
          <cell r="C37">
            <v>122632.29371100001</v>
          </cell>
          <cell r="E37">
            <v>122632</v>
          </cell>
          <cell r="F37">
            <v>0</v>
          </cell>
          <cell r="G37">
            <v>0</v>
          </cell>
          <cell r="H37">
            <v>0</v>
          </cell>
          <cell r="I37">
            <v>0</v>
          </cell>
        </row>
        <row r="38">
          <cell r="C38">
            <v>19469.889369</v>
          </cell>
          <cell r="E38">
            <v>19470</v>
          </cell>
          <cell r="F38">
            <v>0</v>
          </cell>
          <cell r="G38">
            <v>0</v>
          </cell>
          <cell r="H38">
            <v>0</v>
          </cell>
          <cell r="I38">
            <v>0</v>
          </cell>
        </row>
        <row r="39">
          <cell r="C39">
            <v>9806143.3194249999</v>
          </cell>
          <cell r="E39">
            <v>9423642.0806489997</v>
          </cell>
          <cell r="F39">
            <v>267666.46656900004</v>
          </cell>
          <cell r="G39">
            <v>0</v>
          </cell>
          <cell r="H39">
            <v>283046.46656900004</v>
          </cell>
          <cell r="I39">
            <v>54812</v>
          </cell>
        </row>
        <row r="41">
          <cell r="C41">
            <v>86180.405526999995</v>
          </cell>
          <cell r="E41">
            <v>0</v>
          </cell>
          <cell r="F41">
            <v>0</v>
          </cell>
          <cell r="G41">
            <v>0</v>
          </cell>
          <cell r="H41">
            <v>0</v>
          </cell>
          <cell r="I41">
            <v>86180.405526999995</v>
          </cell>
        </row>
        <row r="42">
          <cell r="C42">
            <v>203415.387112</v>
          </cell>
          <cell r="E42">
            <v>0</v>
          </cell>
          <cell r="F42">
            <v>203415.387112</v>
          </cell>
          <cell r="G42">
            <v>0</v>
          </cell>
          <cell r="H42">
            <v>203415.387112</v>
          </cell>
          <cell r="I42">
            <v>0</v>
          </cell>
        </row>
        <row r="43">
          <cell r="C43">
            <v>203415.387112</v>
          </cell>
          <cell r="E43">
            <v>0</v>
          </cell>
          <cell r="F43">
            <v>203415.387112</v>
          </cell>
          <cell r="G43">
            <v>0</v>
          </cell>
          <cell r="H43">
            <v>203415.387112</v>
          </cell>
          <cell r="I43">
            <v>0</v>
          </cell>
        </row>
        <row r="44">
          <cell r="C44">
            <v>0</v>
          </cell>
          <cell r="E44">
            <v>0</v>
          </cell>
          <cell r="F44">
            <v>0</v>
          </cell>
          <cell r="G44">
            <v>0</v>
          </cell>
          <cell r="H44">
            <v>0</v>
          </cell>
          <cell r="I44">
            <v>0</v>
          </cell>
        </row>
        <row r="45">
          <cell r="C45">
            <v>0</v>
          </cell>
          <cell r="E45">
            <v>0</v>
          </cell>
          <cell r="F45">
            <v>0</v>
          </cell>
          <cell r="G45">
            <v>0</v>
          </cell>
          <cell r="H45">
            <v>0</v>
          </cell>
          <cell r="I45">
            <v>0</v>
          </cell>
        </row>
        <row r="46">
          <cell r="C46">
            <v>49890.206274999997</v>
          </cell>
          <cell r="E46">
            <v>0</v>
          </cell>
          <cell r="F46">
            <v>49890</v>
          </cell>
          <cell r="G46">
            <v>0</v>
          </cell>
          <cell r="H46">
            <v>0</v>
          </cell>
          <cell r="I46">
            <v>0</v>
          </cell>
        </row>
        <row r="47">
          <cell r="C47">
            <v>7887807.9565909998</v>
          </cell>
          <cell r="E47">
            <v>0</v>
          </cell>
          <cell r="F47">
            <v>0</v>
          </cell>
          <cell r="G47">
            <v>0</v>
          </cell>
          <cell r="H47">
            <v>0</v>
          </cell>
          <cell r="I47">
            <v>7887807.9565909998</v>
          </cell>
        </row>
        <row r="48">
          <cell r="C48">
            <v>1034916.465497</v>
          </cell>
          <cell r="E48">
            <v>0</v>
          </cell>
          <cell r="F48">
            <v>0</v>
          </cell>
          <cell r="G48">
            <v>0</v>
          </cell>
          <cell r="H48">
            <v>0</v>
          </cell>
          <cell r="I48">
            <v>1034916.465497</v>
          </cell>
        </row>
        <row r="49">
          <cell r="C49">
            <v>3538328.1156210001</v>
          </cell>
          <cell r="E49">
            <v>0</v>
          </cell>
          <cell r="F49">
            <v>0</v>
          </cell>
          <cell r="G49">
            <v>0</v>
          </cell>
          <cell r="H49">
            <v>0</v>
          </cell>
          <cell r="I49">
            <v>3538328.1156210001</v>
          </cell>
        </row>
        <row r="50">
          <cell r="C50">
            <v>35002.166862999999</v>
          </cell>
          <cell r="E50">
            <v>0</v>
          </cell>
          <cell r="F50">
            <v>0</v>
          </cell>
          <cell r="G50">
            <v>0</v>
          </cell>
          <cell r="H50">
            <v>0</v>
          </cell>
          <cell r="I50">
            <v>35002.166862999999</v>
          </cell>
        </row>
        <row r="51">
          <cell r="C51">
            <v>144447.061907</v>
          </cell>
          <cell r="E51">
            <v>0</v>
          </cell>
          <cell r="F51">
            <v>0</v>
          </cell>
          <cell r="G51">
            <v>0</v>
          </cell>
          <cell r="H51">
            <v>0</v>
          </cell>
          <cell r="I51">
            <v>144447.061907</v>
          </cell>
        </row>
        <row r="52">
          <cell r="C52">
            <v>3103698.7836839999</v>
          </cell>
          <cell r="E52">
            <v>0</v>
          </cell>
          <cell r="F52">
            <v>0</v>
          </cell>
          <cell r="G52">
            <v>0</v>
          </cell>
          <cell r="H52">
            <v>0</v>
          </cell>
          <cell r="I52">
            <v>3103698.7836839999</v>
          </cell>
        </row>
        <row r="53">
          <cell r="C53">
            <v>31415.363019</v>
          </cell>
          <cell r="E53">
            <v>0</v>
          </cell>
          <cell r="F53">
            <v>0</v>
          </cell>
          <cell r="G53">
            <v>0</v>
          </cell>
          <cell r="H53">
            <v>0</v>
          </cell>
          <cell r="I53">
            <v>31415.363019</v>
          </cell>
        </row>
        <row r="54">
          <cell r="C54">
            <v>15930.206052</v>
          </cell>
          <cell r="E54">
            <v>0</v>
          </cell>
          <cell r="F54">
            <v>0</v>
          </cell>
          <cell r="G54">
            <v>0</v>
          </cell>
          <cell r="H54">
            <v>0</v>
          </cell>
          <cell r="I54">
            <v>15930.206052</v>
          </cell>
        </row>
        <row r="55">
          <cell r="C55">
            <v>417192.89600299997</v>
          </cell>
          <cell r="E55">
            <v>0</v>
          </cell>
          <cell r="F55">
            <v>0</v>
          </cell>
          <cell r="G55">
            <v>0</v>
          </cell>
          <cell r="H55">
            <v>0</v>
          </cell>
          <cell r="I55">
            <v>417192.89600299997</v>
          </cell>
        </row>
        <row r="56">
          <cell r="C56">
            <v>23110.506351</v>
          </cell>
          <cell r="E56">
            <v>0</v>
          </cell>
          <cell r="F56">
            <v>0</v>
          </cell>
          <cell r="G56">
            <v>0</v>
          </cell>
          <cell r="H56">
            <v>0</v>
          </cell>
          <cell r="I56">
            <v>23110.506351</v>
          </cell>
        </row>
        <row r="57">
          <cell r="C57">
            <v>43376.893680000001</v>
          </cell>
          <cell r="E57">
            <v>0</v>
          </cell>
          <cell r="F57">
            <v>0</v>
          </cell>
          <cell r="G57">
            <v>0</v>
          </cell>
          <cell r="H57">
            <v>0</v>
          </cell>
          <cell r="I57">
            <v>43376.893680000001</v>
          </cell>
        </row>
        <row r="58">
          <cell r="C58">
            <v>36835.546425</v>
          </cell>
          <cell r="E58">
            <v>36836</v>
          </cell>
          <cell r="F58">
            <v>0</v>
          </cell>
          <cell r="G58">
            <v>0</v>
          </cell>
          <cell r="H58">
            <v>0</v>
          </cell>
          <cell r="I58">
            <v>0</v>
          </cell>
        </row>
        <row r="59">
          <cell r="C59">
            <v>4112.871889</v>
          </cell>
          <cell r="E59">
            <v>0</v>
          </cell>
          <cell r="F59">
            <v>0</v>
          </cell>
          <cell r="G59">
            <v>0</v>
          </cell>
          <cell r="H59">
            <v>0</v>
          </cell>
          <cell r="I59">
            <v>4112.871889</v>
          </cell>
        </row>
        <row r="60">
          <cell r="C60">
            <v>0</v>
          </cell>
          <cell r="E60">
            <v>0</v>
          </cell>
          <cell r="F60">
            <v>0</v>
          </cell>
          <cell r="G60">
            <v>0</v>
          </cell>
          <cell r="H60">
            <v>0</v>
          </cell>
          <cell r="I60">
            <v>0</v>
          </cell>
        </row>
        <row r="61">
          <cell r="C61">
            <v>107545.917359</v>
          </cell>
          <cell r="E61">
            <v>0</v>
          </cell>
          <cell r="F61">
            <v>0</v>
          </cell>
          <cell r="G61">
            <v>0</v>
          </cell>
          <cell r="H61">
            <v>0</v>
          </cell>
          <cell r="I61">
            <v>107545.917359</v>
          </cell>
        </row>
        <row r="62">
          <cell r="C62">
            <v>0</v>
          </cell>
          <cell r="E62">
            <v>0</v>
          </cell>
          <cell r="F62">
            <v>0</v>
          </cell>
          <cell r="G62">
            <v>0</v>
          </cell>
          <cell r="H62">
            <v>0</v>
          </cell>
          <cell r="I62">
            <v>0</v>
          </cell>
        </row>
        <row r="63">
          <cell r="C63">
            <v>8875398.7932639997</v>
          </cell>
          <cell r="E63">
            <v>36836</v>
          </cell>
          <cell r="F63">
            <v>253305.387112</v>
          </cell>
          <cell r="G63">
            <v>0</v>
          </cell>
          <cell r="H63">
            <v>203415.387112</v>
          </cell>
          <cell r="I63">
            <v>8585257.6534520015</v>
          </cell>
        </row>
        <row r="67">
          <cell r="B67" t="str">
            <v>En el caso de la linea de Contratos de derivados financieros para negociar a valor razonable se deja el mismo valor en columnas (D) y (F) para reflejar que impactan en crédito y mercado.</v>
          </cell>
        </row>
      </sheetData>
      <sheetData sheetId="4">
        <row r="11">
          <cell r="D11">
            <v>9751331.5934229996</v>
          </cell>
          <cell r="E11">
            <v>9423642.0806489997</v>
          </cell>
          <cell r="F11">
            <v>0</v>
          </cell>
          <cell r="G11">
            <v>267666.46656900004</v>
          </cell>
          <cell r="H11">
            <v>283046.46656900004</v>
          </cell>
        </row>
        <row r="12">
          <cell r="D12">
            <v>290141.13981199823</v>
          </cell>
          <cell r="E12">
            <v>36836</v>
          </cell>
          <cell r="F12">
            <v>0</v>
          </cell>
          <cell r="G12">
            <v>253305.387112</v>
          </cell>
          <cell r="H12">
            <v>203415.387112</v>
          </cell>
        </row>
        <row r="13">
          <cell r="D13">
            <v>9461190.4536110014</v>
          </cell>
          <cell r="E13">
            <v>9386806.0806489997</v>
          </cell>
          <cell r="F13">
            <v>0</v>
          </cell>
          <cell r="G13">
            <v>14361.079457000043</v>
          </cell>
          <cell r="H13">
            <v>79631.079457000043</v>
          </cell>
        </row>
        <row r="14">
          <cell r="D14">
            <v>448412</v>
          </cell>
          <cell r="E14">
            <v>448412</v>
          </cell>
          <cell r="F14">
            <v>0</v>
          </cell>
          <cell r="G14">
            <v>0</v>
          </cell>
          <cell r="H14">
            <v>0</v>
          </cell>
        </row>
        <row r="16">
          <cell r="D16">
            <v>128518</v>
          </cell>
          <cell r="E16">
            <v>0</v>
          </cell>
          <cell r="F16">
            <v>0</v>
          </cell>
          <cell r="G16">
            <v>128518</v>
          </cell>
          <cell r="H16">
            <v>0</v>
          </cell>
        </row>
        <row r="17">
          <cell r="D17">
            <v>0</v>
          </cell>
          <cell r="E17">
            <v>0</v>
          </cell>
          <cell r="F17">
            <v>0</v>
          </cell>
          <cell r="G17">
            <v>0</v>
          </cell>
          <cell r="H17">
            <v>0</v>
          </cell>
        </row>
        <row r="18">
          <cell r="D18">
            <v>9909602.4536110014</v>
          </cell>
          <cell r="E18">
            <v>9835218.0806489997</v>
          </cell>
          <cell r="F18">
            <v>0</v>
          </cell>
          <cell r="G18">
            <v>14361.079457000043</v>
          </cell>
          <cell r="H18">
            <v>79631.079457000043</v>
          </cell>
        </row>
      </sheetData>
      <sheetData sheetId="5">
        <row r="17">
          <cell r="D17">
            <v>325040.96183599997</v>
          </cell>
          <cell r="E17">
            <v>2775</v>
          </cell>
          <cell r="F17">
            <v>21231</v>
          </cell>
          <cell r="G17">
            <v>99284</v>
          </cell>
          <cell r="H17">
            <v>90153</v>
          </cell>
          <cell r="I17">
            <v>139323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D8">
            <v>45261</v>
          </cell>
          <cell r="E8">
            <v>45627</v>
          </cell>
          <cell r="F8">
            <v>45261</v>
          </cell>
        </row>
        <row r="9">
          <cell r="D9">
            <v>23733.746322999999</v>
          </cell>
          <cell r="E9">
            <v>1284.312283</v>
          </cell>
          <cell r="F9">
            <v>2439.4823569999999</v>
          </cell>
        </row>
        <row r="10">
          <cell r="D10">
            <v>27746.599969999999</v>
          </cell>
          <cell r="E10">
            <v>36795.127546999996</v>
          </cell>
          <cell r="F10">
            <v>35444.945465999997</v>
          </cell>
        </row>
        <row r="11">
          <cell r="D11">
            <v>13221.402928</v>
          </cell>
        </row>
        <row r="12">
          <cell r="D12">
            <v>17980.841609999999</v>
          </cell>
        </row>
        <row r="13">
          <cell r="D13">
            <v>12122.218516000001</v>
          </cell>
        </row>
        <row r="14">
          <cell r="D14">
            <v>14805.789838999999</v>
          </cell>
        </row>
        <row r="15">
          <cell r="D15">
            <v>27746.599969999999</v>
          </cell>
          <cell r="E15">
            <v>36795.127546999996</v>
          </cell>
          <cell r="F15">
            <v>35444.945465999997</v>
          </cell>
        </row>
      </sheetData>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CA"/>
      <sheetName val="R02_Reg1"/>
      <sheetName val="R02_Reg4"/>
    </sheetNames>
    <sheetDataSet>
      <sheetData sheetId="0">
        <row r="9">
          <cell r="D9" t="str">
            <v>Banco Security</v>
          </cell>
          <cell r="E9" t="str">
            <v>Banco Security</v>
          </cell>
          <cell r="F9" t="str">
            <v>Banco Security</v>
          </cell>
          <cell r="G9" t="str">
            <v>Banco Security</v>
          </cell>
          <cell r="H9" t="str">
            <v>Banco Security</v>
          </cell>
          <cell r="I9" t="str">
            <v>Banco Security</v>
          </cell>
        </row>
        <row r="10">
          <cell r="D10" t="str">
            <v>999 (No listado en bolsa)</v>
          </cell>
          <cell r="E10" t="str">
            <v>USECE10506</v>
          </cell>
          <cell r="F10" t="str">
            <v>USECJ11206</v>
          </cell>
          <cell r="G10" t="str">
            <v>USECJ20312</v>
          </cell>
          <cell r="H10" t="str">
            <v>USECJ31013</v>
          </cell>
          <cell r="I10" t="str">
            <v>USECJ41018</v>
          </cell>
        </row>
        <row r="11">
          <cell r="D11" t="str">
            <v>Legislación Chile</v>
          </cell>
          <cell r="E11" t="str">
            <v>Legislación Chile/Ran 21-3</v>
          </cell>
          <cell r="F11" t="str">
            <v>Legislación Chile/Ran 21-3</v>
          </cell>
          <cell r="G11" t="str">
            <v>Legislación Chile/Ran 21-3</v>
          </cell>
          <cell r="H11" t="str">
            <v>Legislación Chile/Ran 21-3</v>
          </cell>
          <cell r="I11" t="str">
            <v>Legislación Chile/Ran 21-3</v>
          </cell>
        </row>
        <row r="13">
          <cell r="D13" t="str">
            <v>CET1</v>
          </cell>
          <cell r="E13" t="str">
            <v>T2</v>
          </cell>
          <cell r="F13" t="str">
            <v>T2</v>
          </cell>
          <cell r="G13" t="str">
            <v>T2</v>
          </cell>
          <cell r="H13" t="str">
            <v>T2</v>
          </cell>
          <cell r="I13" t="str">
            <v>T2</v>
          </cell>
        </row>
        <row r="14">
          <cell r="D14" t="str">
            <v>CET1</v>
          </cell>
          <cell r="E14" t="str">
            <v>T2</v>
          </cell>
          <cell r="F14" t="str">
            <v>T2</v>
          </cell>
          <cell r="G14" t="str">
            <v>T2</v>
          </cell>
          <cell r="H14" t="str">
            <v>T2</v>
          </cell>
          <cell r="I14" t="str">
            <v>T2</v>
          </cell>
        </row>
        <row r="15">
          <cell r="D15" t="str">
            <v>Consolidado Local</v>
          </cell>
          <cell r="E15" t="str">
            <v>Individual/Consolidado Local</v>
          </cell>
          <cell r="F15" t="str">
            <v>Individual/Consolidado Local</v>
          </cell>
          <cell r="G15" t="str">
            <v>Individual/Consolidado Local</v>
          </cell>
          <cell r="H15" t="str">
            <v>Individual/Consolidado Local</v>
          </cell>
          <cell r="I15" t="str">
            <v>Individual/Consolidado Local</v>
          </cell>
        </row>
        <row r="16">
          <cell r="D16" t="str">
            <v>Acción ordinaria</v>
          </cell>
          <cell r="E16" t="str">
            <v>Bono Subordinado</v>
          </cell>
          <cell r="F16" t="str">
            <v>Bono Subordinado</v>
          </cell>
          <cell r="G16" t="str">
            <v>Bono Subordinado</v>
          </cell>
          <cell r="H16" t="str">
            <v>Bono Subordinado</v>
          </cell>
          <cell r="I16" t="str">
            <v>Bono Subordinado</v>
          </cell>
        </row>
        <row r="18">
          <cell r="D18" t="str">
            <v>-</v>
          </cell>
          <cell r="E18" t="str">
            <v>1200000 (CLF)</v>
          </cell>
          <cell r="F18" t="str">
            <v>3000000 (CLF)</v>
          </cell>
          <cell r="G18" t="str">
            <v>3000000 (CLF)</v>
          </cell>
          <cell r="H18" t="str">
            <v>3000000 (CLF)</v>
          </cell>
          <cell r="I18" t="str">
            <v>5000000 (CLF)</v>
          </cell>
        </row>
        <row r="19">
          <cell r="D19" t="str">
            <v>Patrimonio</v>
          </cell>
          <cell r="E19" t="str">
            <v>Pasivo - Costo Amortizado</v>
          </cell>
          <cell r="F19" t="str">
            <v>Pasivo - Costo Amortizado</v>
          </cell>
          <cell r="G19" t="str">
            <v>Pasivo - Costo Amortizado</v>
          </cell>
          <cell r="H19" t="str">
            <v>Pasivo - Costo Amortizado</v>
          </cell>
          <cell r="I19" t="str">
            <v>Pasivo - Costo Amortizado</v>
          </cell>
        </row>
        <row r="20">
          <cell r="D20" t="str">
            <v>-</v>
          </cell>
          <cell r="E20">
            <v>38838</v>
          </cell>
          <cell r="F20">
            <v>39417</v>
          </cell>
          <cell r="G20">
            <v>40969</v>
          </cell>
          <cell r="H20">
            <v>41548</v>
          </cell>
          <cell r="I20">
            <v>43374</v>
          </cell>
        </row>
        <row r="21">
          <cell r="D21" t="str">
            <v>Sin vencimiento</v>
          </cell>
          <cell r="E21" t="str">
            <v>Fecha Vencimiento</v>
          </cell>
          <cell r="F21" t="str">
            <v>Fecha Vencimiento</v>
          </cell>
          <cell r="G21" t="str">
            <v>Fecha Vencimiento</v>
          </cell>
          <cell r="H21" t="str">
            <v>Fecha Vencimiento</v>
          </cell>
          <cell r="I21" t="str">
            <v>Fecha Vencimiento</v>
          </cell>
        </row>
        <row r="22">
          <cell r="D22" t="str">
            <v>Sin vencimiento</v>
          </cell>
          <cell r="E22">
            <v>46874</v>
          </cell>
          <cell r="F22">
            <v>48183</v>
          </cell>
          <cell r="G22">
            <v>50100</v>
          </cell>
          <cell r="H22">
            <v>50679</v>
          </cell>
          <cell r="I22">
            <v>54332</v>
          </cell>
        </row>
        <row r="23">
          <cell r="D23" t="str">
            <v>No</v>
          </cell>
          <cell r="E23" t="str">
            <v>N/A</v>
          </cell>
          <cell r="F23" t="str">
            <v>N/A</v>
          </cell>
          <cell r="G23" t="str">
            <v>N/A</v>
          </cell>
          <cell r="H23" t="str">
            <v>N/A</v>
          </cell>
          <cell r="I23" t="str">
            <v>N/A</v>
          </cell>
        </row>
        <row r="24">
          <cell r="D24" t="str">
            <v>N/A</v>
          </cell>
          <cell r="E24" t="str">
            <v>N/A</v>
          </cell>
          <cell r="F24" t="str">
            <v>N/A</v>
          </cell>
          <cell r="G24" t="str">
            <v>N/A</v>
          </cell>
          <cell r="H24" t="str">
            <v>N/A</v>
          </cell>
          <cell r="I24" t="str">
            <v>N/A</v>
          </cell>
        </row>
        <row r="25">
          <cell r="D25" t="str">
            <v>N/A</v>
          </cell>
          <cell r="E25" t="str">
            <v>N/A</v>
          </cell>
          <cell r="F25" t="str">
            <v>N/A</v>
          </cell>
          <cell r="G25" t="str">
            <v>N/A</v>
          </cell>
          <cell r="H25" t="str">
            <v>N/A</v>
          </cell>
          <cell r="I25" t="str">
            <v>N/A</v>
          </cell>
        </row>
        <row r="26">
          <cell r="D26"/>
          <cell r="E26"/>
          <cell r="F26"/>
          <cell r="G26"/>
          <cell r="H26"/>
          <cell r="I26"/>
        </row>
        <row r="27">
          <cell r="D27" t="str">
            <v>Variable</v>
          </cell>
          <cell r="E27" t="str">
            <v>Fijo</v>
          </cell>
          <cell r="F27" t="str">
            <v>Fijo</v>
          </cell>
          <cell r="G27" t="str">
            <v>Fijo</v>
          </cell>
          <cell r="H27" t="str">
            <v>Fijo</v>
          </cell>
          <cell r="I27" t="str">
            <v>Fijo</v>
          </cell>
        </row>
        <row r="28">
          <cell r="D28" t="str">
            <v>N/A</v>
          </cell>
          <cell r="E28" t="str">
            <v>4,00% anual a 360 días</v>
          </cell>
          <cell r="F28" t="str">
            <v>3,00% anual a 360 días</v>
          </cell>
          <cell r="G28" t="str">
            <v>4,00% anual a 360 días</v>
          </cell>
          <cell r="H28" t="str">
            <v>4,00% anual a 360 días</v>
          </cell>
          <cell r="I28" t="str">
            <v>2,9% anual a 360 días</v>
          </cell>
        </row>
        <row r="29">
          <cell r="D29" t="str">
            <v>Si</v>
          </cell>
          <cell r="E29" t="str">
            <v>No</v>
          </cell>
          <cell r="F29" t="str">
            <v>No</v>
          </cell>
          <cell r="G29" t="str">
            <v>No</v>
          </cell>
          <cell r="H29" t="str">
            <v>No</v>
          </cell>
          <cell r="I29" t="str">
            <v>No</v>
          </cell>
        </row>
        <row r="30">
          <cell r="D30" t="str">
            <v>Parcialmente discrecional</v>
          </cell>
          <cell r="E30" t="str">
            <v>Obligatorio</v>
          </cell>
          <cell r="F30" t="str">
            <v>Obligatorio</v>
          </cell>
          <cell r="G30" t="str">
            <v>Obligatorio</v>
          </cell>
          <cell r="H30" t="str">
            <v>Obligatorio</v>
          </cell>
          <cell r="I30" t="str">
            <v>Obligatorio</v>
          </cell>
        </row>
        <row r="32">
          <cell r="D32" t="str">
            <v>No acumulativo</v>
          </cell>
          <cell r="E32" t="str">
            <v>Acumulativo</v>
          </cell>
          <cell r="F32" t="str">
            <v>Acumulativo</v>
          </cell>
          <cell r="G32" t="str">
            <v>Acumulativo</v>
          </cell>
          <cell r="H32" t="str">
            <v>Acumulativo</v>
          </cell>
          <cell r="I32" t="str">
            <v>Acumulativo</v>
          </cell>
        </row>
        <row r="33">
          <cell r="D33" t="str">
            <v>No convertible</v>
          </cell>
          <cell r="E33" t="str">
            <v>No convertible</v>
          </cell>
          <cell r="F33" t="str">
            <v>No convertible</v>
          </cell>
          <cell r="G33" t="str">
            <v>No convertible</v>
          </cell>
          <cell r="H33" t="str">
            <v>No convertible</v>
          </cell>
          <cell r="I33" t="str">
            <v>No convertible</v>
          </cell>
        </row>
        <row r="34">
          <cell r="D34" t="str">
            <v>N/A</v>
          </cell>
          <cell r="E34" t="str">
            <v>N/A</v>
          </cell>
          <cell r="F34" t="str">
            <v>N/A</v>
          </cell>
          <cell r="G34" t="str">
            <v>N/A</v>
          </cell>
          <cell r="H34" t="str">
            <v>N/A</v>
          </cell>
          <cell r="I34" t="str">
            <v>N/A</v>
          </cell>
        </row>
        <row r="35">
          <cell r="D35" t="str">
            <v>N/A</v>
          </cell>
          <cell r="E35" t="str">
            <v>N/A</v>
          </cell>
          <cell r="F35" t="str">
            <v>N/A</v>
          </cell>
          <cell r="G35" t="str">
            <v>N/A</v>
          </cell>
          <cell r="H35" t="str">
            <v>N/A</v>
          </cell>
          <cell r="I35" t="str">
            <v>N/A</v>
          </cell>
        </row>
        <row r="36">
          <cell r="D36" t="str">
            <v>N/A</v>
          </cell>
          <cell r="E36" t="str">
            <v>N/A</v>
          </cell>
          <cell r="F36" t="str">
            <v>N/A</v>
          </cell>
          <cell r="G36" t="str">
            <v>N/A</v>
          </cell>
          <cell r="H36" t="str">
            <v>N/A</v>
          </cell>
          <cell r="I36" t="str">
            <v>N/A</v>
          </cell>
        </row>
        <row r="38">
          <cell r="D38" t="str">
            <v>N/A</v>
          </cell>
          <cell r="E38" t="str">
            <v>N/A</v>
          </cell>
          <cell r="F38" t="str">
            <v>N/A</v>
          </cell>
          <cell r="G38" t="str">
            <v>N/A</v>
          </cell>
          <cell r="H38" t="str">
            <v>N/A</v>
          </cell>
          <cell r="I38" t="str">
            <v>N/A</v>
          </cell>
        </row>
        <row r="39">
          <cell r="D39" t="str">
            <v>N/A</v>
          </cell>
          <cell r="E39" t="str">
            <v>N/A</v>
          </cell>
          <cell r="F39" t="str">
            <v>N/A</v>
          </cell>
          <cell r="G39" t="str">
            <v>N/A</v>
          </cell>
          <cell r="H39" t="str">
            <v>N/A</v>
          </cell>
          <cell r="I39" t="str">
            <v>N/A</v>
          </cell>
        </row>
        <row r="40">
          <cell r="D40" t="str">
            <v>N/A</v>
          </cell>
          <cell r="E40" t="str">
            <v>N/A</v>
          </cell>
          <cell r="F40" t="str">
            <v>N/A</v>
          </cell>
          <cell r="G40" t="str">
            <v>N/A</v>
          </cell>
          <cell r="H40" t="str">
            <v>N/A</v>
          </cell>
          <cell r="I40" t="str">
            <v>N/A</v>
          </cell>
        </row>
        <row r="41">
          <cell r="D41" t="str">
            <v>N/A</v>
          </cell>
          <cell r="E41" t="str">
            <v>N/A</v>
          </cell>
          <cell r="F41" t="str">
            <v>N/A</v>
          </cell>
          <cell r="G41" t="str">
            <v>N/A</v>
          </cell>
          <cell r="H41" t="str">
            <v>N/A</v>
          </cell>
          <cell r="I41" t="str">
            <v>N/A</v>
          </cell>
        </row>
        <row r="43">
          <cell r="D43" t="str">
            <v>N/A</v>
          </cell>
          <cell r="E43" t="str">
            <v>N/A</v>
          </cell>
          <cell r="F43" t="str">
            <v>N/A</v>
          </cell>
          <cell r="G43" t="str">
            <v>N/A</v>
          </cell>
          <cell r="H43" t="str">
            <v>N/A</v>
          </cell>
          <cell r="I43" t="str">
            <v>N/A</v>
          </cell>
        </row>
        <row r="44">
          <cell r="D44" t="str">
            <v>N/A</v>
          </cell>
          <cell r="E44" t="str">
            <v>N/A</v>
          </cell>
          <cell r="F44" t="str">
            <v>N/A</v>
          </cell>
          <cell r="G44" t="str">
            <v>N/A</v>
          </cell>
          <cell r="H44" t="str">
            <v>N/A</v>
          </cell>
          <cell r="I44" t="str">
            <v>N/A</v>
          </cell>
        </row>
        <row r="47">
          <cell r="D47" t="str">
            <v>No</v>
          </cell>
          <cell r="E47" t="str">
            <v>No</v>
          </cell>
          <cell r="F47" t="str">
            <v>No</v>
          </cell>
          <cell r="G47" t="str">
            <v>No</v>
          </cell>
          <cell r="H47" t="str">
            <v>No</v>
          </cell>
          <cell r="I47" t="str">
            <v>No</v>
          </cell>
        </row>
        <row r="48">
          <cell r="D48" t="str">
            <v>N/A</v>
          </cell>
          <cell r="E48" t="str">
            <v>N/A</v>
          </cell>
          <cell r="F48" t="str">
            <v>N/A</v>
          </cell>
          <cell r="G48" t="str">
            <v>N/A</v>
          </cell>
          <cell r="H48" t="str">
            <v>N/A</v>
          </cell>
          <cell r="I48" t="str">
            <v>N/A</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KM1"/>
      <sheetName val="OV1 "/>
      <sheetName val="CCA"/>
      <sheetName val="CC2"/>
    </sheetNames>
    <sheetDataSet>
      <sheetData sheetId="0" refreshError="1"/>
      <sheetData sheetId="1" refreshError="1"/>
      <sheetData sheetId="2" refreshError="1"/>
      <sheetData sheetId="3" refreshError="1"/>
      <sheetData sheetId="4">
        <row r="11">
          <cell r="C11">
            <v>555542</v>
          </cell>
        </row>
        <row r="12">
          <cell r="C12">
            <v>42627</v>
          </cell>
        </row>
        <row r="13">
          <cell r="C13">
            <v>283046</v>
          </cell>
        </row>
        <row r="14">
          <cell r="C14">
            <v>223023</v>
          </cell>
        </row>
        <row r="15">
          <cell r="C15">
            <v>55171</v>
          </cell>
        </row>
        <row r="16">
          <cell r="C16">
            <v>4852</v>
          </cell>
        </row>
        <row r="17">
          <cell r="C17">
            <v>0</v>
          </cell>
        </row>
        <row r="18">
          <cell r="C18">
            <v>0</v>
          </cell>
        </row>
        <row r="19">
          <cell r="C19">
            <v>1096971</v>
          </cell>
        </row>
        <row r="20">
          <cell r="C20">
            <v>1091442</v>
          </cell>
        </row>
        <row r="21">
          <cell r="C21">
            <v>5529</v>
          </cell>
        </row>
        <row r="22">
          <cell r="C22">
            <v>44643</v>
          </cell>
        </row>
        <row r="23">
          <cell r="C23">
            <v>7457227</v>
          </cell>
        </row>
        <row r="24">
          <cell r="C24">
            <v>0</v>
          </cell>
        </row>
        <row r="25">
          <cell r="C25">
            <v>11516</v>
          </cell>
        </row>
        <row r="26">
          <cell r="C26">
            <v>0</v>
          </cell>
        </row>
        <row r="27">
          <cell r="C27">
            <v>5677083</v>
          </cell>
        </row>
        <row r="28">
          <cell r="C28">
            <v>1289225</v>
          </cell>
        </row>
        <row r="29">
          <cell r="C29">
            <v>479403</v>
          </cell>
        </row>
        <row r="30">
          <cell r="C30">
            <v>1879</v>
          </cell>
        </row>
        <row r="31">
          <cell r="C31">
            <v>54812</v>
          </cell>
        </row>
        <row r="32">
          <cell r="C32">
            <v>9209.00893</v>
          </cell>
        </row>
        <row r="33">
          <cell r="C33">
            <v>45603</v>
          </cell>
        </row>
        <row r="34">
          <cell r="C34">
            <v>0</v>
          </cell>
        </row>
        <row r="35">
          <cell r="C35">
            <v>16674</v>
          </cell>
        </row>
        <row r="36">
          <cell r="C36">
            <v>14982</v>
          </cell>
        </row>
        <row r="37">
          <cell r="C37">
            <v>1143</v>
          </cell>
        </row>
        <row r="38">
          <cell r="C38">
            <v>94495</v>
          </cell>
        </row>
        <row r="39">
          <cell r="C39">
            <v>122632</v>
          </cell>
        </row>
        <row r="40">
          <cell r="C40">
            <v>19470</v>
          </cell>
        </row>
        <row r="41">
          <cell r="C41">
            <v>9806143</v>
          </cell>
        </row>
        <row r="43">
          <cell r="C43">
            <v>86180</v>
          </cell>
        </row>
        <row r="44">
          <cell r="C44">
            <v>203415</v>
          </cell>
        </row>
        <row r="45">
          <cell r="C45">
            <v>203415</v>
          </cell>
        </row>
        <row r="46">
          <cell r="C46">
            <v>0</v>
          </cell>
        </row>
        <row r="47">
          <cell r="C47">
            <v>0</v>
          </cell>
        </row>
        <row r="48">
          <cell r="C48">
            <v>49890</v>
          </cell>
        </row>
        <row r="49">
          <cell r="C49"/>
        </row>
        <row r="50">
          <cell r="C50">
            <v>7887807</v>
          </cell>
        </row>
        <row r="51">
          <cell r="C51">
            <v>1034916</v>
          </cell>
        </row>
        <row r="52">
          <cell r="C52">
            <v>3538328</v>
          </cell>
        </row>
        <row r="53">
          <cell r="C53">
            <v>35002</v>
          </cell>
        </row>
        <row r="54">
          <cell r="C54">
            <v>144447</v>
          </cell>
        </row>
        <row r="55">
          <cell r="C55">
            <v>3103699</v>
          </cell>
        </row>
        <row r="56">
          <cell r="C56">
            <v>31415</v>
          </cell>
        </row>
        <row r="57">
          <cell r="C57">
            <v>15930</v>
          </cell>
        </row>
        <row r="58">
          <cell r="C58">
            <v>417193</v>
          </cell>
        </row>
        <row r="59">
          <cell r="C59">
            <v>23111</v>
          </cell>
        </row>
        <row r="60">
          <cell r="C60">
            <v>43377</v>
          </cell>
        </row>
        <row r="61">
          <cell r="C61">
            <v>36836</v>
          </cell>
        </row>
        <row r="62">
          <cell r="C62">
            <v>4113</v>
          </cell>
        </row>
        <row r="63">
          <cell r="C63">
            <v>0</v>
          </cell>
        </row>
        <row r="64">
          <cell r="C64">
            <v>0</v>
          </cell>
        </row>
        <row r="65">
          <cell r="C65">
            <v>4113</v>
          </cell>
        </row>
        <row r="66">
          <cell r="C66">
            <v>0</v>
          </cell>
        </row>
        <row r="67">
          <cell r="C67">
            <v>107546</v>
          </cell>
        </row>
        <row r="68">
          <cell r="C68">
            <v>0</v>
          </cell>
        </row>
        <row r="69">
          <cell r="C69">
            <v>8875398</v>
          </cell>
        </row>
        <row r="71">
          <cell r="C71">
            <v>325041</v>
          </cell>
        </row>
        <row r="72">
          <cell r="C72">
            <v>325041</v>
          </cell>
        </row>
        <row r="73">
          <cell r="C73">
            <v>0</v>
          </cell>
        </row>
        <row r="74">
          <cell r="C74">
            <v>20421</v>
          </cell>
        </row>
        <row r="75">
          <cell r="C75">
            <v>6630</v>
          </cell>
        </row>
        <row r="76">
          <cell r="C76">
            <v>430</v>
          </cell>
        </row>
        <row r="77">
          <cell r="C77">
            <v>6200</v>
          </cell>
        </row>
        <row r="78">
          <cell r="C78">
            <v>477381</v>
          </cell>
        </row>
        <row r="79">
          <cell r="C79">
            <v>144590</v>
          </cell>
        </row>
        <row r="80">
          <cell r="C80">
            <v>-43377</v>
          </cell>
        </row>
        <row r="81">
          <cell r="C81">
            <v>930686</v>
          </cell>
        </row>
        <row r="82">
          <cell r="C82">
            <v>59</v>
          </cell>
        </row>
        <row r="83">
          <cell r="C83">
            <v>930745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KM1"/>
      <sheetName val="Informe OV1"/>
      <sheetName val="Template LR1"/>
      <sheetName val="Template LR2"/>
      <sheetName val="Informe CDC"/>
      <sheetName val="Template CC1"/>
      <sheetName val="Informe LI1"/>
      <sheetName val="Informe LI2"/>
      <sheetName val="Template CC1_2"/>
      <sheetName val="Informe CR1-A"/>
      <sheetName val="Informe CR1-B"/>
      <sheetName val="Informe CR1-C"/>
      <sheetName val="Informe CR1-D"/>
      <sheetName val="Informe CR1E"/>
      <sheetName val="Informe CR2A"/>
      <sheetName val="Informe CR2-B"/>
      <sheetName val="Informe CRB-B"/>
      <sheetName val="Informe CRB-C"/>
      <sheetName val="Informe CR3"/>
      <sheetName val="Informe CRB-D"/>
      <sheetName val="Informe CR4"/>
      <sheetName val="Informe CR5"/>
      <sheetName val="Informe CRB-E"/>
      <sheetName val="Informe CR6"/>
      <sheetName val="Informe CR7"/>
      <sheetName val="Informe CR9"/>
      <sheetName val="Informe CR10"/>
      <sheetName val="Informe CCR1"/>
      <sheetName val="Informe CCR3"/>
      <sheetName val="Informe CCR4"/>
      <sheetName val="Informe CCR6"/>
      <sheetName val="Informe CCR8"/>
      <sheetName val="Informe MR1"/>
      <sheetName val="Template OR1"/>
      <sheetName val="Template OR2"/>
      <sheetName val="Template OR3"/>
      <sheetName val="Informe INS1"/>
      <sheetName val="Informe CR1"/>
      <sheetName val="Validaciones"/>
    </sheetNames>
    <sheetDataSet>
      <sheetData sheetId="0">
        <row r="8">
          <cell r="L8">
            <v>888888.75243490015</v>
          </cell>
        </row>
      </sheetData>
      <sheetData sheetId="1">
        <row r="6">
          <cell r="J6">
            <v>7049916.5053709997</v>
          </cell>
        </row>
      </sheetData>
      <sheetData sheetId="2">
        <row r="7">
          <cell r="K7">
            <v>9696662.077134667</v>
          </cell>
        </row>
        <row r="8">
          <cell r="K8">
            <v>-64508.001628333332</v>
          </cell>
        </row>
        <row r="10">
          <cell r="K10">
            <v>-73721.331546999994</v>
          </cell>
        </row>
        <row r="12">
          <cell r="K12">
            <v>414775.48470533337</v>
          </cell>
        </row>
        <row r="13">
          <cell r="K13">
            <v>0</v>
          </cell>
        </row>
        <row r="14">
          <cell r="K14">
            <v>9973208.2286646664</v>
          </cell>
        </row>
      </sheetData>
      <sheetData sheetId="3">
        <row r="8">
          <cell r="L8">
            <v>9450420.4141990002</v>
          </cell>
        </row>
      </sheetData>
      <sheetData sheetId="4">
        <row r="5">
          <cell r="G5">
            <v>7.6757812500000008E-2</v>
          </cell>
        </row>
      </sheetData>
      <sheetData sheetId="5">
        <row r="10">
          <cell r="L10">
            <v>325040.96183599997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lida R_LIQ1"/>
      <sheetName val="Salida R_LIQ1 (MM$)"/>
      <sheetName val="Salida R_LIQ2"/>
      <sheetName val="Salida R_LIQ2 (MM$)"/>
    </sheetNames>
    <sheetDataSet>
      <sheetData sheetId="0">
        <row r="34">
          <cell r="F34">
            <v>906087051.74838328</v>
          </cell>
        </row>
      </sheetData>
      <sheetData sheetId="1">
        <row r="11">
          <cell r="E11">
            <v>2202784.8278596667</v>
          </cell>
          <cell r="F11">
            <v>906087.05174838332</v>
          </cell>
        </row>
        <row r="13">
          <cell r="E13">
            <v>1381339.9642309998</v>
          </cell>
          <cell r="F13">
            <v>99689.390762566676</v>
          </cell>
        </row>
        <row r="14">
          <cell r="E14">
            <v>768892.11321066658</v>
          </cell>
          <cell r="F14">
            <v>38444.605660533329</v>
          </cell>
        </row>
        <row r="15">
          <cell r="E15">
            <v>612447.85102033336</v>
          </cell>
          <cell r="F15">
            <v>61244.78510203334</v>
          </cell>
        </row>
        <row r="16">
          <cell r="E16">
            <v>388444.88874766679</v>
          </cell>
          <cell r="F16">
            <v>351707.22162006667</v>
          </cell>
        </row>
        <row r="17">
          <cell r="E17"/>
          <cell r="F17"/>
        </row>
        <row r="18">
          <cell r="E18">
            <v>370394.18740866677</v>
          </cell>
          <cell r="F18">
            <v>333656.52028106665</v>
          </cell>
        </row>
        <row r="19">
          <cell r="E19">
            <v>18050.701338999999</v>
          </cell>
          <cell r="F19">
            <v>18050.701338999999</v>
          </cell>
        </row>
        <row r="20">
          <cell r="E20">
            <v>120621.75543766667</v>
          </cell>
          <cell r="F20">
            <v>24124.351087533334</v>
          </cell>
        </row>
        <row r="21">
          <cell r="E21">
            <v>1418038.8578916667</v>
          </cell>
          <cell r="F21">
            <v>308673.96417078329</v>
          </cell>
        </row>
        <row r="22">
          <cell r="E22">
            <v>168705.99014933335</v>
          </cell>
          <cell r="F22">
            <v>168613.15079608333</v>
          </cell>
        </row>
        <row r="23">
          <cell r="E23"/>
          <cell r="F23"/>
        </row>
        <row r="24">
          <cell r="E24">
            <v>1249332.8677423333</v>
          </cell>
          <cell r="F24">
            <v>140060.8133747</v>
          </cell>
        </row>
        <row r="25">
          <cell r="E25">
            <v>297697.17370366672</v>
          </cell>
          <cell r="F25">
            <v>297600.64968586667</v>
          </cell>
        </row>
        <row r="26">
          <cell r="E26">
            <v>369333.86448733328</v>
          </cell>
          <cell r="F26">
            <v>36933.386448733334</v>
          </cell>
        </row>
        <row r="27">
          <cell r="F27">
            <v>1118728.96377555</v>
          </cell>
        </row>
        <row r="29">
          <cell r="E29">
            <v>787530.53804000001</v>
          </cell>
          <cell r="F29">
            <v>334599.72221550002</v>
          </cell>
        </row>
        <row r="30">
          <cell r="E30">
            <v>1146610.5275306667</v>
          </cell>
          <cell r="F30">
            <v>318368.70069033332</v>
          </cell>
        </row>
        <row r="31">
          <cell r="E31">
            <v>319395.307547</v>
          </cell>
          <cell r="F31">
            <v>176275.12424499998</v>
          </cell>
        </row>
        <row r="32">
          <cell r="F32">
            <v>829243.5471508333</v>
          </cell>
        </row>
        <row r="34">
          <cell r="F34">
            <v>906087.05174838332</v>
          </cell>
        </row>
        <row r="35">
          <cell r="F35">
            <v>349980.2925678668</v>
          </cell>
        </row>
        <row r="36">
          <cell r="F36">
            <v>2.5889659246246803</v>
          </cell>
        </row>
      </sheetData>
      <sheetData sheetId="2"/>
      <sheetData sheetId="3">
        <row r="11">
          <cell r="D11">
            <v>932459.97420299996</v>
          </cell>
          <cell r="E11">
            <v>0</v>
          </cell>
          <cell r="F11">
            <v>0</v>
          </cell>
          <cell r="G11">
            <v>352755.211236</v>
          </cell>
          <cell r="H11">
            <v>1248982.3380186667</v>
          </cell>
        </row>
        <row r="12">
          <cell r="D12">
            <v>932459.97420299996</v>
          </cell>
          <cell r="E12">
            <v>0</v>
          </cell>
          <cell r="F12">
            <v>0</v>
          </cell>
          <cell r="G12">
            <v>352755.211236</v>
          </cell>
          <cell r="H12">
            <v>1248982.3380186667</v>
          </cell>
        </row>
        <row r="13">
          <cell r="D13">
            <v>0</v>
          </cell>
          <cell r="E13">
            <v>0</v>
          </cell>
          <cell r="F13">
            <v>0</v>
          </cell>
          <cell r="G13">
            <v>0</v>
          </cell>
          <cell r="H13">
            <v>0</v>
          </cell>
        </row>
        <row r="14">
          <cell r="D14">
            <v>763221.52067666675</v>
          </cell>
          <cell r="E14">
            <v>826683.70990866679</v>
          </cell>
          <cell r="F14">
            <v>19170.688074000002</v>
          </cell>
          <cell r="G14">
            <v>7459.8429163333331</v>
          </cell>
          <cell r="H14">
            <v>1455628.1697097332</v>
          </cell>
        </row>
        <row r="15">
          <cell r="D15">
            <v>763221.52067666675</v>
          </cell>
          <cell r="E15">
            <v>8817.7946096666674</v>
          </cell>
          <cell r="F15">
            <v>4471.8459150000008</v>
          </cell>
          <cell r="G15">
            <v>6231.894773</v>
          </cell>
          <cell r="H15">
            <v>705091.9398542</v>
          </cell>
        </row>
        <row r="16">
          <cell r="D16">
            <v>0</v>
          </cell>
          <cell r="E16">
            <v>817865.9152990001</v>
          </cell>
          <cell r="F16">
            <v>14698.842159000002</v>
          </cell>
          <cell r="G16">
            <v>1227.9481433333333</v>
          </cell>
          <cell r="H16">
            <v>750536.22985553334</v>
          </cell>
        </row>
        <row r="17">
          <cell r="D17">
            <v>190873.79717066666</v>
          </cell>
          <cell r="E17">
            <v>1462832.202823</v>
          </cell>
          <cell r="F17">
            <v>940746.51705066673</v>
          </cell>
          <cell r="G17">
            <v>431095.41113399994</v>
          </cell>
          <cell r="H17">
            <v>1133504.6818668332</v>
          </cell>
        </row>
        <row r="18">
          <cell r="D18">
            <v>0</v>
          </cell>
          <cell r="E18">
            <v>0</v>
          </cell>
          <cell r="F18">
            <v>0</v>
          </cell>
          <cell r="G18">
            <v>0</v>
          </cell>
          <cell r="H18">
            <v>0</v>
          </cell>
        </row>
        <row r="19">
          <cell r="D19">
            <v>190873.79717066666</v>
          </cell>
          <cell r="E19">
            <v>1462832.202823</v>
          </cell>
          <cell r="F19">
            <v>940746.51705066673</v>
          </cell>
          <cell r="G19">
            <v>431095.41113399994</v>
          </cell>
          <cell r="H19">
            <v>1133504.6818668332</v>
          </cell>
        </row>
        <row r="20">
          <cell r="D20">
            <v>0</v>
          </cell>
          <cell r="E20">
            <v>135848.82022933333</v>
          </cell>
          <cell r="F20">
            <v>0</v>
          </cell>
          <cell r="G20">
            <v>0</v>
          </cell>
          <cell r="H20">
            <v>0</v>
          </cell>
        </row>
        <row r="21">
          <cell r="D21">
            <v>861636.19548966677</v>
          </cell>
          <cell r="E21">
            <v>455023.15610000002</v>
          </cell>
          <cell r="F21">
            <v>326448.15282166662</v>
          </cell>
          <cell r="G21">
            <v>2725553.91567</v>
          </cell>
          <cell r="H21">
            <v>2809363.8022294994</v>
          </cell>
        </row>
        <row r="22">
          <cell r="E22">
            <v>157341.66777100001</v>
          </cell>
          <cell r="F22">
            <v>34946.597293999999</v>
          </cell>
          <cell r="G22">
            <v>61940.89120433334</v>
          </cell>
        </row>
        <row r="23">
          <cell r="D23">
            <v>861636.19548966677</v>
          </cell>
          <cell r="E23">
            <v>297681.48832900001</v>
          </cell>
          <cell r="F23">
            <v>291501.55552766664</v>
          </cell>
          <cell r="G23">
            <v>2663613.0244656666</v>
          </cell>
          <cell r="H23">
            <v>2809363.8022294994</v>
          </cell>
        </row>
        <row r="24">
          <cell r="D24">
            <v>0</v>
          </cell>
          <cell r="E24">
            <v>0</v>
          </cell>
          <cell r="F24">
            <v>0</v>
          </cell>
          <cell r="G24">
            <v>0</v>
          </cell>
          <cell r="H24">
            <v>6647478.9918247322</v>
          </cell>
        </row>
        <row r="25">
          <cell r="D25">
            <v>0</v>
          </cell>
          <cell r="E25">
            <v>0</v>
          </cell>
          <cell r="F25">
            <v>0</v>
          </cell>
          <cell r="G25">
            <v>0</v>
          </cell>
          <cell r="H25">
            <v>0</v>
          </cell>
        </row>
        <row r="26">
          <cell r="D26">
            <v>906873.38573433331</v>
          </cell>
          <cell r="E26">
            <v>-29612.646977333334</v>
          </cell>
          <cell r="F26">
            <v>0</v>
          </cell>
          <cell r="G26">
            <v>0</v>
          </cell>
          <cell r="H26">
            <v>32803.162628916674</v>
          </cell>
        </row>
        <row r="27">
          <cell r="D27">
            <v>-15065.053540333334</v>
          </cell>
          <cell r="E27">
            <v>195091.14639633332</v>
          </cell>
          <cell r="F27">
            <v>5770.4995306666679</v>
          </cell>
          <cell r="G27">
            <v>1332.854789</v>
          </cell>
          <cell r="H27">
            <v>20694.741931583332</v>
          </cell>
        </row>
        <row r="28">
          <cell r="D28">
            <v>0</v>
          </cell>
          <cell r="E28">
            <v>2031660.8365410001</v>
          </cell>
          <cell r="F28">
            <v>769967.24629133334</v>
          </cell>
          <cell r="G28">
            <v>4805826.0676813331</v>
          </cell>
          <cell r="H28">
            <v>5557977.9065236161</v>
          </cell>
        </row>
        <row r="29">
          <cell r="D29">
            <v>0</v>
          </cell>
          <cell r="E29">
            <v>0</v>
          </cell>
          <cell r="F29">
            <v>0</v>
          </cell>
          <cell r="G29">
            <v>0</v>
          </cell>
          <cell r="H29">
            <v>0</v>
          </cell>
        </row>
        <row r="30">
          <cell r="D30">
            <v>0</v>
          </cell>
          <cell r="E30">
            <v>0</v>
          </cell>
          <cell r="F30">
            <v>0</v>
          </cell>
          <cell r="G30">
            <v>0</v>
          </cell>
          <cell r="H30">
            <v>0</v>
          </cell>
        </row>
        <row r="31">
          <cell r="D31">
            <v>0</v>
          </cell>
          <cell r="E31">
            <v>1989190.0117403334</v>
          </cell>
          <cell r="F31">
            <v>738479.87799466669</v>
          </cell>
          <cell r="G31">
            <v>3599594.8948693331</v>
          </cell>
          <cell r="H31">
            <v>4553415.5551403156</v>
          </cell>
        </row>
        <row r="33">
          <cell r="D33">
            <v>0</v>
          </cell>
          <cell r="E33">
            <v>31529.507942000004</v>
          </cell>
          <cell r="F33">
            <v>31487.368296666667</v>
          </cell>
          <cell r="G33">
            <v>1206231.1728119997</v>
          </cell>
          <cell r="H33">
            <v>999091.69295396667</v>
          </cell>
        </row>
        <row r="35">
          <cell r="D35">
            <v>0</v>
          </cell>
          <cell r="E35">
            <v>10941.316858666667</v>
          </cell>
          <cell r="F35">
            <v>0</v>
          </cell>
          <cell r="G35">
            <v>0</v>
          </cell>
          <cell r="H35">
            <v>5470.6584293333335</v>
          </cell>
        </row>
        <row r="36">
          <cell r="D36">
            <v>0</v>
          </cell>
          <cell r="E36">
            <v>0</v>
          </cell>
          <cell r="F36">
            <v>0</v>
          </cell>
          <cell r="G36">
            <v>0</v>
          </cell>
          <cell r="H36">
            <v>0</v>
          </cell>
        </row>
        <row r="37">
          <cell r="D37">
            <v>1080841.0914333335</v>
          </cell>
          <cell r="E37">
            <v>377134.07989200001</v>
          </cell>
          <cell r="F37">
            <v>118157.89088433335</v>
          </cell>
          <cell r="G37">
            <v>574412.30186433333</v>
          </cell>
          <cell r="H37">
            <v>751634.55644924997</v>
          </cell>
        </row>
        <row r="38">
          <cell r="D38">
            <v>0</v>
          </cell>
        </row>
        <row r="39">
          <cell r="E39">
            <v>0</v>
          </cell>
          <cell r="F39">
            <v>0</v>
          </cell>
          <cell r="G39">
            <v>0</v>
          </cell>
          <cell r="H39">
            <v>0</v>
          </cell>
        </row>
        <row r="40">
          <cell r="E40">
            <v>191698.80036333334</v>
          </cell>
          <cell r="F40">
            <v>67021.845468666681</v>
          </cell>
          <cell r="G40">
            <v>115178.81208066666</v>
          </cell>
          <cell r="H40">
            <v>131439.80132883333</v>
          </cell>
        </row>
        <row r="41">
          <cell r="E41">
            <v>0</v>
          </cell>
          <cell r="F41">
            <v>0</v>
          </cell>
          <cell r="G41">
            <v>0</v>
          </cell>
          <cell r="H41">
            <v>0</v>
          </cell>
        </row>
        <row r="42">
          <cell r="D42">
            <v>1080841.0914333335</v>
          </cell>
          <cell r="E42">
            <v>185435.27952866667</v>
          </cell>
          <cell r="F42">
            <v>51136.045415666675</v>
          </cell>
          <cell r="G42">
            <v>459233.48978366674</v>
          </cell>
          <cell r="H42">
            <v>620194.75512041664</v>
          </cell>
        </row>
        <row r="43">
          <cell r="D43">
            <v>1827314.2309926667</v>
          </cell>
          <cell r="E43">
            <v>4151.2527586666674</v>
          </cell>
          <cell r="F43">
            <v>38539.756084333334</v>
          </cell>
          <cell r="G43">
            <v>32945.493654999998</v>
          </cell>
          <cell r="H43">
            <v>-83586.605746983303</v>
          </cell>
        </row>
        <row r="44">
          <cell r="D44"/>
          <cell r="E44"/>
          <cell r="F44"/>
          <cell r="G44"/>
          <cell r="H44">
            <v>6279523.7617863826</v>
          </cell>
        </row>
        <row r="45">
          <cell r="H45">
            <v>1.0585960407184882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lida R_LIQ1"/>
      <sheetName val="Salida R_LIQ2"/>
    </sheetNames>
    <sheetDataSet>
      <sheetData sheetId="0">
        <row r="33">
          <cell r="F33" t="str">
            <v>Total ajustado</v>
          </cell>
        </row>
      </sheetData>
      <sheetData sheetId="1">
        <row r="38">
          <cell r="H38">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1"/>
      <sheetName val="CR2"/>
      <sheetName val="CR3"/>
      <sheetName val="CR4"/>
      <sheetName val="CR5"/>
      <sheetName val="CCR1"/>
      <sheetName val="CCR3"/>
      <sheetName val="CCR5"/>
      <sheetName val="CCR8"/>
      <sheetName val="SEC1"/>
    </sheetNames>
    <sheetDataSet>
      <sheetData sheetId="0">
        <row r="10">
          <cell r="D10">
            <v>457020</v>
          </cell>
          <cell r="E10">
            <v>7196538</v>
          </cell>
          <cell r="G10">
            <v>207848</v>
          </cell>
          <cell r="H10">
            <v>25000</v>
          </cell>
          <cell r="J10">
            <v>7445710</v>
          </cell>
        </row>
        <row r="11">
          <cell r="D11">
            <v>0</v>
          </cell>
          <cell r="E11">
            <v>1103955</v>
          </cell>
          <cell r="G11">
            <v>0</v>
          </cell>
          <cell r="H11">
            <v>0</v>
          </cell>
          <cell r="J11">
            <v>1103955</v>
          </cell>
        </row>
        <row r="12">
          <cell r="D12">
            <v>0</v>
          </cell>
          <cell r="E12">
            <v>899983</v>
          </cell>
          <cell r="G12">
            <v>0</v>
          </cell>
          <cell r="H12">
            <v>0</v>
          </cell>
          <cell r="J12">
            <v>899983</v>
          </cell>
        </row>
        <row r="13">
          <cell r="D13">
            <v>1329</v>
          </cell>
          <cell r="E13">
            <v>1575863</v>
          </cell>
          <cell r="G13">
            <v>11088</v>
          </cell>
          <cell r="H13">
            <v>0</v>
          </cell>
          <cell r="J13">
            <v>1566104</v>
          </cell>
        </row>
        <row r="14">
          <cell r="D14">
            <v>458349</v>
          </cell>
          <cell r="E14">
            <v>10776339</v>
          </cell>
          <cell r="G14">
            <v>218936</v>
          </cell>
          <cell r="H14">
            <v>25000</v>
          </cell>
          <cell r="J14">
            <v>11015752</v>
          </cell>
        </row>
      </sheetData>
      <sheetData sheetId="1">
        <row r="8">
          <cell r="D8">
            <v>447023</v>
          </cell>
        </row>
        <row r="9">
          <cell r="D9">
            <v>80984</v>
          </cell>
        </row>
        <row r="10">
          <cell r="D10">
            <v>-10262</v>
          </cell>
        </row>
        <row r="11">
          <cell r="D11">
            <v>-54081</v>
          </cell>
        </row>
        <row r="12">
          <cell r="D12">
            <v>-5316</v>
          </cell>
        </row>
        <row r="13">
          <cell r="D13">
            <v>458348</v>
          </cell>
        </row>
      </sheetData>
      <sheetData sheetId="2">
        <row r="9">
          <cell r="D9">
            <v>7242146</v>
          </cell>
          <cell r="E9">
            <v>203565</v>
          </cell>
          <cell r="F9">
            <v>169200</v>
          </cell>
          <cell r="G9">
            <v>34365</v>
          </cell>
        </row>
        <row r="10">
          <cell r="D10">
            <v>1103955</v>
          </cell>
          <cell r="E10">
            <v>0</v>
          </cell>
          <cell r="F10">
            <v>0</v>
          </cell>
          <cell r="G10">
            <v>0</v>
          </cell>
        </row>
        <row r="11">
          <cell r="D11">
            <v>8346101</v>
          </cell>
          <cell r="E11">
            <v>203565</v>
          </cell>
          <cell r="F11">
            <v>169200</v>
          </cell>
          <cell r="G11">
            <v>34365</v>
          </cell>
        </row>
        <row r="12">
          <cell r="D12">
            <v>319292</v>
          </cell>
          <cell r="E12">
            <v>10800</v>
          </cell>
          <cell r="F12">
            <v>10615</v>
          </cell>
          <cell r="G12">
            <v>185</v>
          </cell>
        </row>
      </sheetData>
      <sheetData sheetId="3">
        <row r="10">
          <cell r="D10">
            <v>920329</v>
          </cell>
          <cell r="E10">
            <v>0</v>
          </cell>
          <cell r="F10">
            <v>920329</v>
          </cell>
          <cell r="G10">
            <v>0</v>
          </cell>
          <cell r="H10">
            <v>0</v>
          </cell>
          <cell r="I10">
            <v>0</v>
          </cell>
        </row>
        <row r="11">
          <cell r="D11">
            <v>18684</v>
          </cell>
          <cell r="E11">
            <v>3638</v>
          </cell>
          <cell r="F11">
            <v>18684</v>
          </cell>
          <cell r="G11">
            <v>1817</v>
          </cell>
          <cell r="H11">
            <v>19042</v>
          </cell>
          <cell r="I11">
            <v>0.92900000000000005</v>
          </cell>
        </row>
        <row r="12">
          <cell r="D12">
            <v>0</v>
          </cell>
          <cell r="E12">
            <v>0</v>
          </cell>
          <cell r="F12">
            <v>0</v>
          </cell>
          <cell r="G12">
            <v>0</v>
          </cell>
          <cell r="H12">
            <v>0</v>
          </cell>
          <cell r="I12">
            <v>0</v>
          </cell>
        </row>
        <row r="13">
          <cell r="D13">
            <v>448590</v>
          </cell>
          <cell r="E13">
            <v>69789</v>
          </cell>
          <cell r="F13">
            <v>448590</v>
          </cell>
          <cell r="G13">
            <v>34870</v>
          </cell>
          <cell r="H13">
            <v>206719</v>
          </cell>
          <cell r="I13">
            <v>0.42799999999999999</v>
          </cell>
        </row>
        <row r="15">
          <cell r="D15">
            <v>0</v>
          </cell>
          <cell r="E15">
            <v>0</v>
          </cell>
          <cell r="F15">
            <v>0</v>
          </cell>
          <cell r="G15">
            <v>0</v>
          </cell>
          <cell r="H15">
            <v>0</v>
          </cell>
          <cell r="I15">
            <v>0</v>
          </cell>
        </row>
        <row r="16">
          <cell r="D16">
            <v>2600747</v>
          </cell>
          <cell r="E16">
            <v>470992</v>
          </cell>
          <cell r="F16">
            <v>2600747</v>
          </cell>
          <cell r="G16">
            <v>254035</v>
          </cell>
          <cell r="H16">
            <v>2330525</v>
          </cell>
          <cell r="I16">
            <v>0.81599999999999995</v>
          </cell>
        </row>
        <row r="18">
          <cell r="D18">
            <v>209097</v>
          </cell>
          <cell r="E18">
            <v>23056</v>
          </cell>
          <cell r="F18">
            <v>209097</v>
          </cell>
          <cell r="G18">
            <v>21441</v>
          </cell>
          <cell r="H18">
            <v>261664</v>
          </cell>
          <cell r="I18">
            <v>1.135</v>
          </cell>
        </row>
        <row r="19">
          <cell r="D19">
            <v>0</v>
          </cell>
          <cell r="E19">
            <v>0</v>
          </cell>
          <cell r="F19">
            <v>0</v>
          </cell>
          <cell r="G19">
            <v>0</v>
          </cell>
          <cell r="H19">
            <v>0</v>
          </cell>
          <cell r="I19">
            <v>0</v>
          </cell>
        </row>
        <row r="20">
          <cell r="D20">
            <v>632462</v>
          </cell>
          <cell r="E20">
            <v>843858</v>
          </cell>
          <cell r="F20">
            <v>632462</v>
          </cell>
          <cell r="G20">
            <v>94356</v>
          </cell>
          <cell r="H20">
            <v>629965</v>
          </cell>
          <cell r="I20">
            <v>0.86699999999999999</v>
          </cell>
        </row>
        <row r="21">
          <cell r="D21">
            <v>3938443</v>
          </cell>
          <cell r="E21">
            <v>148912</v>
          </cell>
          <cell r="F21">
            <v>3938443</v>
          </cell>
          <cell r="G21">
            <v>39023</v>
          </cell>
          <cell r="H21">
            <v>3094112</v>
          </cell>
          <cell r="I21">
            <v>0.77800000000000002</v>
          </cell>
        </row>
        <row r="22">
          <cell r="D22">
            <v>2022469</v>
          </cell>
          <cell r="E22">
            <v>107014</v>
          </cell>
          <cell r="F22">
            <v>2022469</v>
          </cell>
          <cell r="G22">
            <v>15134</v>
          </cell>
          <cell r="H22">
            <v>1107506</v>
          </cell>
          <cell r="I22">
            <v>0.54400000000000004</v>
          </cell>
        </row>
        <row r="23">
          <cell r="D23">
            <v>1483153</v>
          </cell>
          <cell r="E23">
            <v>30515</v>
          </cell>
          <cell r="F23">
            <v>1483153</v>
          </cell>
          <cell r="G23">
            <v>14632</v>
          </cell>
          <cell r="H23">
            <v>1490066</v>
          </cell>
          <cell r="I23">
            <v>0.995</v>
          </cell>
        </row>
        <row r="25">
          <cell r="D25">
            <v>432821</v>
          </cell>
          <cell r="E25">
            <v>11383</v>
          </cell>
          <cell r="F25">
            <v>432821</v>
          </cell>
          <cell r="G25">
            <v>9257</v>
          </cell>
          <cell r="H25">
            <v>496540</v>
          </cell>
          <cell r="I25">
            <v>1.123</v>
          </cell>
        </row>
        <row r="26">
          <cell r="D26">
            <v>0</v>
          </cell>
          <cell r="E26">
            <v>0</v>
          </cell>
          <cell r="F26">
            <v>0</v>
          </cell>
          <cell r="G26">
            <v>0</v>
          </cell>
          <cell r="H26">
            <v>0</v>
          </cell>
          <cell r="I26">
            <v>0</v>
          </cell>
        </row>
        <row r="27">
          <cell r="D27">
            <v>330091</v>
          </cell>
          <cell r="E27">
            <v>792</v>
          </cell>
          <cell r="F27">
            <v>330091</v>
          </cell>
          <cell r="G27">
            <v>792</v>
          </cell>
          <cell r="H27">
            <v>422761</v>
          </cell>
          <cell r="I27">
            <v>1.278</v>
          </cell>
        </row>
        <row r="28">
          <cell r="D28">
            <v>0</v>
          </cell>
          <cell r="E28">
            <v>0</v>
          </cell>
          <cell r="F28">
            <v>0</v>
          </cell>
          <cell r="G28">
            <v>0</v>
          </cell>
          <cell r="H28">
            <v>0</v>
          </cell>
          <cell r="I28">
            <v>0</v>
          </cell>
        </row>
        <row r="29">
          <cell r="D29">
            <v>43997</v>
          </cell>
          <cell r="E29">
            <v>0</v>
          </cell>
          <cell r="F29">
            <v>43997</v>
          </cell>
          <cell r="G29">
            <v>0</v>
          </cell>
          <cell r="H29">
            <v>9706</v>
          </cell>
          <cell r="I29">
            <v>0.221</v>
          </cell>
        </row>
        <row r="30">
          <cell r="D30">
            <v>162046</v>
          </cell>
          <cell r="E30">
            <v>0</v>
          </cell>
          <cell r="F30">
            <v>162046</v>
          </cell>
          <cell r="G30">
            <v>0</v>
          </cell>
          <cell r="H30">
            <v>75423</v>
          </cell>
          <cell r="I30">
            <v>0.46500000000000002</v>
          </cell>
        </row>
        <row r="31">
          <cell r="D31">
            <v>9304486</v>
          </cell>
          <cell r="E31">
            <v>1561037</v>
          </cell>
          <cell r="F31">
            <v>9304486</v>
          </cell>
          <cell r="G31">
            <v>446334</v>
          </cell>
          <cell r="H31">
            <v>7049917</v>
          </cell>
          <cell r="I31">
            <v>0.72299999999999998</v>
          </cell>
        </row>
      </sheetData>
      <sheetData sheetId="4">
        <row r="9">
          <cell r="D9">
            <v>920329</v>
          </cell>
        </row>
      </sheetData>
      <sheetData sheetId="5">
        <row r="9">
          <cell r="D9">
            <v>238835</v>
          </cell>
          <cell r="E9">
            <v>341935</v>
          </cell>
          <cell r="F9">
            <v>103100</v>
          </cell>
          <cell r="G9">
            <v>341935</v>
          </cell>
          <cell r="H9">
            <v>177047</v>
          </cell>
          <cell r="I9">
            <v>99789</v>
          </cell>
        </row>
        <row r="10">
          <cell r="D10">
            <v>27890</v>
          </cell>
          <cell r="E10">
            <v>53308</v>
          </cell>
          <cell r="F10">
            <v>25418</v>
          </cell>
          <cell r="G10">
            <v>53308</v>
          </cell>
          <cell r="H10">
            <v>11959</v>
          </cell>
          <cell r="I10">
            <v>239</v>
          </cell>
        </row>
        <row r="14">
          <cell r="D14">
            <v>266725</v>
          </cell>
          <cell r="E14">
            <v>395243</v>
          </cell>
          <cell r="F14">
            <v>128518</v>
          </cell>
          <cell r="G14">
            <v>395243</v>
          </cell>
          <cell r="H14">
            <v>189006</v>
          </cell>
          <cell r="I14">
            <v>100028</v>
          </cell>
        </row>
      </sheetData>
      <sheetData sheetId="6">
        <row r="9">
          <cell r="D9">
            <v>0</v>
          </cell>
          <cell r="E9">
            <v>0</v>
          </cell>
          <cell r="F9">
            <v>0</v>
          </cell>
          <cell r="G9">
            <v>0</v>
          </cell>
          <cell r="H9">
            <v>0</v>
          </cell>
          <cell r="I9">
            <v>0</v>
          </cell>
          <cell r="J9">
            <v>0</v>
          </cell>
          <cell r="K9">
            <v>0</v>
          </cell>
          <cell r="L9">
            <v>0</v>
          </cell>
        </row>
        <row r="10">
          <cell r="D10">
            <v>0</v>
          </cell>
          <cell r="E10">
            <v>0</v>
          </cell>
          <cell r="F10">
            <v>0</v>
          </cell>
          <cell r="G10">
            <v>0</v>
          </cell>
          <cell r="H10">
            <v>0</v>
          </cell>
          <cell r="I10">
            <v>0</v>
          </cell>
          <cell r="J10">
            <v>0</v>
          </cell>
          <cell r="K10">
            <v>0</v>
          </cell>
          <cell r="L10">
            <v>0</v>
          </cell>
        </row>
        <row r="11">
          <cell r="D11">
            <v>0</v>
          </cell>
          <cell r="E11">
            <v>0</v>
          </cell>
          <cell r="F11">
            <v>0</v>
          </cell>
          <cell r="G11">
            <v>0</v>
          </cell>
          <cell r="H11">
            <v>0</v>
          </cell>
          <cell r="I11">
            <v>0</v>
          </cell>
          <cell r="J11">
            <v>0</v>
          </cell>
          <cell r="K11">
            <v>0</v>
          </cell>
          <cell r="L11">
            <v>0</v>
          </cell>
        </row>
        <row r="12">
          <cell r="D12">
            <v>0</v>
          </cell>
          <cell r="E12">
            <v>0</v>
          </cell>
          <cell r="F12">
            <v>71088</v>
          </cell>
          <cell r="G12">
            <v>3595</v>
          </cell>
          <cell r="H12">
            <v>0</v>
          </cell>
          <cell r="I12">
            <v>0</v>
          </cell>
          <cell r="J12">
            <v>0</v>
          </cell>
          <cell r="K12">
            <v>16659</v>
          </cell>
          <cell r="L12">
            <v>91342</v>
          </cell>
        </row>
        <row r="14">
          <cell r="D14">
            <v>0</v>
          </cell>
          <cell r="E14">
            <v>0</v>
          </cell>
          <cell r="F14">
            <v>0</v>
          </cell>
          <cell r="G14">
            <v>0</v>
          </cell>
          <cell r="H14">
            <v>0</v>
          </cell>
          <cell r="I14">
            <v>52886</v>
          </cell>
          <cell r="J14">
            <v>0</v>
          </cell>
          <cell r="K14">
            <v>28880</v>
          </cell>
          <cell r="L14">
            <v>81766</v>
          </cell>
        </row>
        <row r="15">
          <cell r="D15">
            <v>0</v>
          </cell>
          <cell r="E15">
            <v>0</v>
          </cell>
          <cell r="F15">
            <v>0</v>
          </cell>
          <cell r="G15">
            <v>0</v>
          </cell>
          <cell r="H15">
            <v>0</v>
          </cell>
          <cell r="I15">
            <v>165</v>
          </cell>
          <cell r="J15">
            <v>0</v>
          </cell>
          <cell r="K15">
            <v>0</v>
          </cell>
          <cell r="L15">
            <v>165</v>
          </cell>
        </row>
        <row r="16">
          <cell r="D16">
            <v>0</v>
          </cell>
          <cell r="E16">
            <v>0</v>
          </cell>
          <cell r="F16">
            <v>0</v>
          </cell>
          <cell r="G16">
            <v>0</v>
          </cell>
          <cell r="H16">
            <v>0</v>
          </cell>
          <cell r="I16">
            <v>0</v>
          </cell>
          <cell r="J16">
            <v>0</v>
          </cell>
          <cell r="K16">
            <v>0</v>
          </cell>
          <cell r="L16">
            <v>0</v>
          </cell>
        </row>
        <row r="17">
          <cell r="D17">
            <v>0</v>
          </cell>
          <cell r="E17">
            <v>0</v>
          </cell>
          <cell r="F17">
            <v>71088</v>
          </cell>
          <cell r="G17">
            <v>3595</v>
          </cell>
          <cell r="H17">
            <v>0</v>
          </cell>
          <cell r="I17">
            <v>53051</v>
          </cell>
          <cell r="J17">
            <v>0</v>
          </cell>
          <cell r="K17">
            <v>45539</v>
          </cell>
          <cell r="L17">
            <v>173273</v>
          </cell>
        </row>
      </sheetData>
      <sheetData sheetId="7">
        <row r="11">
          <cell r="C11">
            <v>0</v>
          </cell>
          <cell r="D11">
            <v>0</v>
          </cell>
          <cell r="E11">
            <v>2236</v>
          </cell>
          <cell r="F11">
            <v>0</v>
          </cell>
        </row>
        <row r="12">
          <cell r="C12">
            <v>30284</v>
          </cell>
          <cell r="D12">
            <v>0</v>
          </cell>
          <cell r="E12">
            <v>23306</v>
          </cell>
          <cell r="F12">
            <v>0</v>
          </cell>
        </row>
        <row r="13">
          <cell r="C13">
            <v>6194</v>
          </cell>
          <cell r="D13">
            <v>0</v>
          </cell>
          <cell r="E13">
            <v>0</v>
          </cell>
          <cell r="F13">
            <v>0</v>
          </cell>
        </row>
        <row r="14">
          <cell r="C14">
            <v>0</v>
          </cell>
          <cell r="D14">
            <v>0</v>
          </cell>
          <cell r="E14">
            <v>0</v>
          </cell>
          <cell r="F14">
            <v>0</v>
          </cell>
        </row>
        <row r="15">
          <cell r="C15">
            <v>4530</v>
          </cell>
          <cell r="D15">
            <v>0</v>
          </cell>
          <cell r="E15">
            <v>0</v>
          </cell>
          <cell r="F15">
            <v>0</v>
          </cell>
        </row>
        <row r="16">
          <cell r="C16">
            <v>0</v>
          </cell>
          <cell r="D16">
            <v>0</v>
          </cell>
          <cell r="E16">
            <v>0</v>
          </cell>
          <cell r="F16">
            <v>0</v>
          </cell>
        </row>
        <row r="17">
          <cell r="C17">
            <v>0</v>
          </cell>
          <cell r="D17">
            <v>0</v>
          </cell>
          <cell r="E17">
            <v>0</v>
          </cell>
          <cell r="F17">
            <v>0</v>
          </cell>
        </row>
        <row r="18">
          <cell r="C18">
            <v>0</v>
          </cell>
          <cell r="D18">
            <v>0</v>
          </cell>
          <cell r="E18">
            <v>0</v>
          </cell>
          <cell r="F18">
            <v>0</v>
          </cell>
        </row>
        <row r="19">
          <cell r="C19">
            <v>41008</v>
          </cell>
          <cell r="D19">
            <v>0</v>
          </cell>
          <cell r="E19">
            <v>25542</v>
          </cell>
          <cell r="F19">
            <v>0</v>
          </cell>
        </row>
      </sheetData>
      <sheetData sheetId="8">
        <row r="9">
          <cell r="E9">
            <v>1212</v>
          </cell>
        </row>
        <row r="10">
          <cell r="D10">
            <v>20218</v>
          </cell>
          <cell r="E10">
            <v>404.36</v>
          </cell>
        </row>
        <row r="11">
          <cell r="D11">
            <v>20218</v>
          </cell>
          <cell r="E11">
            <v>404.36</v>
          </cell>
        </row>
        <row r="12">
          <cell r="D12">
            <v>0</v>
          </cell>
          <cell r="E12">
            <v>0</v>
          </cell>
        </row>
        <row r="14">
          <cell r="D14">
            <v>0</v>
          </cell>
          <cell r="E14">
            <v>0</v>
          </cell>
        </row>
        <row r="15">
          <cell r="D15">
            <v>35579</v>
          </cell>
        </row>
        <row r="16">
          <cell r="D16">
            <v>0</v>
          </cell>
          <cell r="E16">
            <v>0</v>
          </cell>
        </row>
        <row r="17">
          <cell r="D17">
            <v>4600</v>
          </cell>
          <cell r="E17">
            <v>92</v>
          </cell>
        </row>
        <row r="18">
          <cell r="D18">
            <v>35782</v>
          </cell>
          <cell r="E18">
            <v>715.64</v>
          </cell>
        </row>
        <row r="19">
          <cell r="E19">
            <v>0</v>
          </cell>
        </row>
        <row r="20">
          <cell r="D20">
            <v>0</v>
          </cell>
          <cell r="E20">
            <v>0</v>
          </cell>
        </row>
        <row r="21">
          <cell r="D21">
            <v>0</v>
          </cell>
          <cell r="E21">
            <v>0</v>
          </cell>
        </row>
        <row r="22">
          <cell r="D22">
            <v>0</v>
          </cell>
          <cell r="E22">
            <v>0</v>
          </cell>
        </row>
        <row r="24">
          <cell r="D24">
            <v>0</v>
          </cell>
          <cell r="E24">
            <v>0</v>
          </cell>
        </row>
        <row r="25">
          <cell r="D25"/>
        </row>
        <row r="26">
          <cell r="D26">
            <v>0</v>
          </cell>
          <cell r="E26">
            <v>0</v>
          </cell>
        </row>
        <row r="27">
          <cell r="D27">
            <v>0</v>
          </cell>
          <cell r="E27">
            <v>0</v>
          </cell>
        </row>
        <row r="28">
          <cell r="D28">
            <v>0</v>
          </cell>
          <cell r="E28">
            <v>0</v>
          </cell>
        </row>
      </sheetData>
      <sheetData sheetId="9">
        <row r="10">
          <cell r="D10">
            <v>0</v>
          </cell>
          <cell r="E10">
            <v>0</v>
          </cell>
          <cell r="F10">
            <v>0</v>
          </cell>
          <cell r="G10">
            <v>0</v>
          </cell>
          <cell r="H10">
            <v>0</v>
          </cell>
          <cell r="I10">
            <v>0</v>
          </cell>
          <cell r="J10">
            <v>0</v>
          </cell>
          <cell r="K10">
            <v>0</v>
          </cell>
          <cell r="L10">
            <v>0</v>
          </cell>
          <cell r="M10">
            <v>0</v>
          </cell>
          <cell r="N10">
            <v>0</v>
          </cell>
          <cell r="O10">
            <v>0</v>
          </cell>
        </row>
        <row r="11">
          <cell r="D11">
            <v>0</v>
          </cell>
          <cell r="E11">
            <v>0</v>
          </cell>
          <cell r="F11">
            <v>0</v>
          </cell>
          <cell r="G11">
            <v>0</v>
          </cell>
          <cell r="H11">
            <v>0</v>
          </cell>
          <cell r="I11">
            <v>0</v>
          </cell>
          <cell r="J11">
            <v>0</v>
          </cell>
          <cell r="K11">
            <v>0</v>
          </cell>
          <cell r="L11">
            <v>0</v>
          </cell>
          <cell r="M11">
            <v>0</v>
          </cell>
          <cell r="N11">
            <v>0</v>
          </cell>
          <cell r="O11">
            <v>0</v>
          </cell>
        </row>
        <row r="12">
          <cell r="D12">
            <v>0</v>
          </cell>
          <cell r="E12">
            <v>0</v>
          </cell>
          <cell r="F12">
            <v>0</v>
          </cell>
          <cell r="G12">
            <v>0</v>
          </cell>
          <cell r="H12">
            <v>0</v>
          </cell>
          <cell r="I12">
            <v>0</v>
          </cell>
          <cell r="J12">
            <v>0</v>
          </cell>
          <cell r="K12">
            <v>0</v>
          </cell>
          <cell r="L12">
            <v>0</v>
          </cell>
          <cell r="M12">
            <v>0</v>
          </cell>
          <cell r="N12">
            <v>0</v>
          </cell>
          <cell r="O12">
            <v>0</v>
          </cell>
        </row>
        <row r="13">
          <cell r="D13">
            <v>0</v>
          </cell>
          <cell r="E13">
            <v>0</v>
          </cell>
          <cell r="F13">
            <v>0</v>
          </cell>
          <cell r="G13">
            <v>0</v>
          </cell>
          <cell r="H13">
            <v>0</v>
          </cell>
          <cell r="I13">
            <v>0</v>
          </cell>
          <cell r="J13">
            <v>0</v>
          </cell>
          <cell r="K13">
            <v>0</v>
          </cell>
          <cell r="L13">
            <v>0</v>
          </cell>
          <cell r="M13">
            <v>0</v>
          </cell>
          <cell r="N13">
            <v>0</v>
          </cell>
          <cell r="O13">
            <v>0</v>
          </cell>
        </row>
        <row r="15">
          <cell r="D15">
            <v>0</v>
          </cell>
          <cell r="E15">
            <v>0</v>
          </cell>
          <cell r="F15">
            <v>0</v>
          </cell>
          <cell r="G15">
            <v>0</v>
          </cell>
          <cell r="H15">
            <v>0</v>
          </cell>
          <cell r="I15">
            <v>0</v>
          </cell>
          <cell r="J15">
            <v>0</v>
          </cell>
          <cell r="K15">
            <v>0</v>
          </cell>
          <cell r="L15">
            <v>0</v>
          </cell>
          <cell r="M15">
            <v>0</v>
          </cell>
          <cell r="N15">
            <v>0</v>
          </cell>
          <cell r="O15">
            <v>0</v>
          </cell>
        </row>
        <row r="16">
          <cell r="D16">
            <v>0</v>
          </cell>
          <cell r="E16">
            <v>0</v>
          </cell>
          <cell r="F16">
            <v>0</v>
          </cell>
          <cell r="G16">
            <v>0</v>
          </cell>
          <cell r="H16">
            <v>0</v>
          </cell>
          <cell r="I16">
            <v>0</v>
          </cell>
          <cell r="J16">
            <v>0</v>
          </cell>
          <cell r="K16">
            <v>0</v>
          </cell>
          <cell r="L16">
            <v>0</v>
          </cell>
          <cell r="M16">
            <v>0</v>
          </cell>
          <cell r="N16">
            <v>0</v>
          </cell>
          <cell r="O16">
            <v>0</v>
          </cell>
        </row>
        <row r="17">
          <cell r="D17">
            <v>0</v>
          </cell>
          <cell r="E17">
            <v>0</v>
          </cell>
          <cell r="F17">
            <v>0</v>
          </cell>
          <cell r="G17">
            <v>0</v>
          </cell>
          <cell r="H17">
            <v>0</v>
          </cell>
          <cell r="I17">
            <v>0</v>
          </cell>
          <cell r="J17">
            <v>0</v>
          </cell>
          <cell r="K17">
            <v>0</v>
          </cell>
          <cell r="L17">
            <v>5965</v>
          </cell>
          <cell r="M17">
            <v>0</v>
          </cell>
          <cell r="N17">
            <v>0</v>
          </cell>
          <cell r="O17">
            <v>5965</v>
          </cell>
        </row>
        <row r="18">
          <cell r="D18">
            <v>0</v>
          </cell>
          <cell r="E18">
            <v>0</v>
          </cell>
          <cell r="F18">
            <v>0</v>
          </cell>
          <cell r="G18">
            <v>0</v>
          </cell>
          <cell r="H18">
            <v>0</v>
          </cell>
          <cell r="I18">
            <v>0</v>
          </cell>
          <cell r="J18">
            <v>0</v>
          </cell>
          <cell r="K18">
            <v>0</v>
          </cell>
          <cell r="L18">
            <v>0</v>
          </cell>
          <cell r="M18">
            <v>0</v>
          </cell>
          <cell r="N18">
            <v>0</v>
          </cell>
          <cell r="O18">
            <v>0</v>
          </cell>
        </row>
        <row r="19">
          <cell r="D19">
            <v>0</v>
          </cell>
          <cell r="E19">
            <v>0</v>
          </cell>
          <cell r="F19">
            <v>0</v>
          </cell>
          <cell r="G19">
            <v>0</v>
          </cell>
          <cell r="H19">
            <v>0</v>
          </cell>
          <cell r="I19">
            <v>0</v>
          </cell>
          <cell r="J19">
            <v>0</v>
          </cell>
          <cell r="K19">
            <v>0</v>
          </cell>
          <cell r="L19">
            <v>0</v>
          </cell>
          <cell r="M19">
            <v>0</v>
          </cell>
          <cell r="N19">
            <v>0</v>
          </cell>
          <cell r="O19">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R1"/>
    </sheetNames>
    <sheetDataSet>
      <sheetData sheetId="0">
        <row r="8">
          <cell r="D8" t="str">
            <v>APR en Dic-24</v>
          </cell>
        </row>
        <row r="9">
          <cell r="D9">
            <v>136640.58992500001</v>
          </cell>
        </row>
        <row r="10">
          <cell r="D10">
            <v>1.166725</v>
          </cell>
        </row>
        <row r="11">
          <cell r="D11">
            <v>4639.7863625</v>
          </cell>
        </row>
        <row r="12">
          <cell r="D12">
            <v>0</v>
          </cell>
        </row>
        <row r="13">
          <cell r="D13">
            <v>0</v>
          </cell>
        </row>
        <row r="14">
          <cell r="D14">
            <v>0</v>
          </cell>
        </row>
        <row r="15">
          <cell r="D15">
            <v>0</v>
          </cell>
        </row>
        <row r="16">
          <cell r="D16">
            <v>0</v>
          </cell>
        </row>
        <row r="17">
          <cell r="D17">
            <v>141281.54301249998</v>
          </cell>
        </row>
      </sheetData>
    </sheetDataSet>
  </externalBook>
</externalLink>
</file>

<file path=xl/theme/theme1.xml><?xml version="1.0" encoding="utf-8"?>
<a:theme xmlns:a="http://schemas.openxmlformats.org/drawingml/2006/main" name="Office Theme">
  <a:themeElements>
    <a:clrScheme name="Violeta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B1:H67"/>
  <sheetViews>
    <sheetView showGridLines="0" topLeftCell="A14" zoomScale="80" zoomScaleNormal="80" workbookViewId="0">
      <selection activeCell="D27" sqref="D27"/>
    </sheetView>
  </sheetViews>
  <sheetFormatPr baseColWidth="10" defaultColWidth="9.1796875" defaultRowHeight="30" customHeight="1" x14ac:dyDescent="0.3"/>
  <cols>
    <col min="1" max="1" width="4.453125" style="1" customWidth="1"/>
    <col min="2" max="2" width="25.453125" style="1" customWidth="1"/>
    <col min="3" max="3" width="174.453125" style="2" customWidth="1"/>
    <col min="4" max="4" width="21.81640625" style="27" customWidth="1"/>
    <col min="5" max="5" width="16.26953125" style="3" customWidth="1"/>
    <col min="6" max="6" width="3" style="1" customWidth="1"/>
    <col min="7" max="7" width="30" style="1" bestFit="1" customWidth="1"/>
    <col min="8" max="8" width="9.1796875" style="6"/>
    <col min="9" max="16384" width="9.1796875" style="1"/>
  </cols>
  <sheetData>
    <row r="1" spans="2:8" ht="7.5" customHeight="1" x14ac:dyDescent="0.3"/>
    <row r="2" spans="2:8" ht="30" customHeight="1" x14ac:dyDescent="0.3">
      <c r="B2" s="233">
        <v>45627</v>
      </c>
    </row>
    <row r="3" spans="2:8" ht="10.5" customHeight="1" x14ac:dyDescent="0.3"/>
    <row r="5" spans="2:8" ht="30" customHeight="1" x14ac:dyDescent="0.3">
      <c r="B5" s="4" t="s">
        <v>0</v>
      </c>
    </row>
    <row r="6" spans="2:8" ht="15" customHeight="1" x14ac:dyDescent="0.3">
      <c r="B6" s="30" t="s">
        <v>1</v>
      </c>
    </row>
    <row r="7" spans="2:8" ht="10.5" customHeight="1" x14ac:dyDescent="0.3"/>
    <row r="8" spans="2:8" ht="26.25" customHeight="1" thickBot="1" x14ac:dyDescent="0.35">
      <c r="B8" s="265" t="s">
        <v>2</v>
      </c>
      <c r="C8" s="265"/>
      <c r="D8" s="265"/>
    </row>
    <row r="9" spans="2:8" ht="26.25" customHeight="1" x14ac:dyDescent="0.3">
      <c r="B9" s="11" t="s">
        <v>3</v>
      </c>
      <c r="C9" s="7" t="s">
        <v>4</v>
      </c>
      <c r="D9" s="8" t="s">
        <v>5</v>
      </c>
      <c r="E9" s="6"/>
      <c r="F9" s="6"/>
      <c r="H9" s="1"/>
    </row>
    <row r="10" spans="2:8" ht="26.25" customHeight="1" x14ac:dyDescent="0.3">
      <c r="B10" s="12" t="s">
        <v>6</v>
      </c>
      <c r="C10" s="9" t="s">
        <v>7</v>
      </c>
      <c r="D10" s="10" t="s">
        <v>8</v>
      </c>
      <c r="E10" s="6"/>
      <c r="F10" s="6"/>
      <c r="H10" s="1"/>
    </row>
    <row r="11" spans="2:8" ht="26.25" customHeight="1" x14ac:dyDescent="0.3">
      <c r="B11" s="69"/>
      <c r="C11" s="70"/>
      <c r="D11" s="5"/>
      <c r="E11" s="6"/>
      <c r="F11" s="6"/>
      <c r="H11" s="1"/>
    </row>
    <row r="12" spans="2:8" ht="26.25" customHeight="1" thickBot="1" x14ac:dyDescent="0.35">
      <c r="B12" s="265" t="s">
        <v>9</v>
      </c>
      <c r="C12" s="265"/>
      <c r="D12" s="265"/>
    </row>
    <row r="13" spans="2:8" ht="26.25" customHeight="1" x14ac:dyDescent="0.3">
      <c r="B13" s="11" t="s">
        <v>10</v>
      </c>
      <c r="C13" s="7" t="s">
        <v>11</v>
      </c>
      <c r="D13" s="8" t="s">
        <v>12</v>
      </c>
      <c r="E13" s="6"/>
      <c r="F13" s="6"/>
      <c r="H13" s="1"/>
    </row>
    <row r="14" spans="2:8" ht="26.25" customHeight="1" x14ac:dyDescent="0.3">
      <c r="B14" s="195" t="s">
        <v>13</v>
      </c>
      <c r="C14" s="196" t="s">
        <v>14</v>
      </c>
      <c r="D14" s="10" t="s">
        <v>15</v>
      </c>
      <c r="E14" s="6"/>
      <c r="F14" s="6"/>
      <c r="H14" s="1"/>
    </row>
    <row r="15" spans="2:8" ht="26.25" customHeight="1" x14ac:dyDescent="0.3">
      <c r="B15" s="194"/>
      <c r="C15" s="70"/>
      <c r="D15" s="5"/>
      <c r="E15" s="6"/>
      <c r="F15" s="6"/>
      <c r="H15" s="1"/>
    </row>
    <row r="16" spans="2:8" ht="26.25" customHeight="1" thickBot="1" x14ac:dyDescent="0.35">
      <c r="B16" s="265" t="s">
        <v>16</v>
      </c>
      <c r="C16" s="265"/>
      <c r="D16" s="265"/>
      <c r="E16" s="6"/>
    </row>
    <row r="17" spans="2:8" ht="26.25" customHeight="1" x14ac:dyDescent="0.3">
      <c r="B17" s="11" t="s">
        <v>17</v>
      </c>
      <c r="C17" s="7" t="s">
        <v>18</v>
      </c>
      <c r="D17" s="10" t="s">
        <v>19</v>
      </c>
      <c r="E17" s="6"/>
      <c r="F17" s="6"/>
      <c r="H17" s="1"/>
    </row>
    <row r="18" spans="2:8" ht="26.25" customHeight="1" x14ac:dyDescent="0.3">
      <c r="B18" s="12" t="s">
        <v>20</v>
      </c>
      <c r="C18" s="9" t="s">
        <v>21</v>
      </c>
      <c r="D18" s="10" t="s">
        <v>22</v>
      </c>
      <c r="E18" s="6"/>
      <c r="F18" s="6"/>
      <c r="H18" s="1"/>
    </row>
    <row r="19" spans="2:8" ht="26.25" customHeight="1" x14ac:dyDescent="0.3">
      <c r="B19" s="12" t="s">
        <v>23</v>
      </c>
      <c r="C19" s="9" t="s">
        <v>24</v>
      </c>
      <c r="D19" s="10" t="s">
        <v>25</v>
      </c>
      <c r="E19" s="6"/>
      <c r="F19" s="6"/>
      <c r="H19" s="1"/>
    </row>
    <row r="20" spans="2:8" ht="26.25" customHeight="1" x14ac:dyDescent="0.3">
      <c r="B20" s="69"/>
      <c r="C20" s="70"/>
      <c r="D20" s="5"/>
      <c r="E20" s="6"/>
      <c r="F20" s="6"/>
      <c r="H20" s="1"/>
    </row>
    <row r="21" spans="2:8" ht="26.25" customHeight="1" thickBot="1" x14ac:dyDescent="0.35">
      <c r="B21" s="265" t="s">
        <v>26</v>
      </c>
      <c r="C21" s="265"/>
      <c r="D21" s="265"/>
      <c r="E21" s="6"/>
      <c r="F21" s="6"/>
      <c r="H21" s="1"/>
    </row>
    <row r="22" spans="2:8" ht="26.25" customHeight="1" x14ac:dyDescent="0.3">
      <c r="B22" s="137" t="s">
        <v>27</v>
      </c>
      <c r="C22" s="7" t="s">
        <v>28</v>
      </c>
      <c r="D22" s="8" t="s">
        <v>29</v>
      </c>
      <c r="E22" s="6"/>
      <c r="F22" s="6"/>
      <c r="H22" s="1"/>
    </row>
    <row r="23" spans="2:8" ht="26.25" customHeight="1" x14ac:dyDescent="0.35">
      <c r="B23" s="138" t="s">
        <v>30</v>
      </c>
      <c r="C23" s="9" t="s">
        <v>31</v>
      </c>
      <c r="D23" s="10" t="s">
        <v>32</v>
      </c>
      <c r="H23" s="1"/>
    </row>
    <row r="24" spans="2:8" ht="26.25" customHeight="1" x14ac:dyDescent="0.35">
      <c r="B24" s="139"/>
      <c r="C24" s="70"/>
      <c r="D24" s="5"/>
      <c r="H24" s="1"/>
    </row>
    <row r="25" spans="2:8" ht="26.25" customHeight="1" thickBot="1" x14ac:dyDescent="0.35">
      <c r="B25" s="265" t="s">
        <v>33</v>
      </c>
      <c r="C25" s="265"/>
      <c r="D25" s="265"/>
      <c r="E25" s="143"/>
    </row>
    <row r="26" spans="2:8" ht="26.25" customHeight="1" x14ac:dyDescent="0.3">
      <c r="B26" s="137" t="s">
        <v>34</v>
      </c>
      <c r="C26" s="7" t="s">
        <v>35</v>
      </c>
      <c r="D26" s="8" t="s">
        <v>825</v>
      </c>
      <c r="E26" s="6"/>
      <c r="F26" s="6"/>
      <c r="H26" s="1"/>
    </row>
    <row r="27" spans="2:8" ht="26.25" customHeight="1" x14ac:dyDescent="0.35">
      <c r="B27" s="138" t="s">
        <v>36</v>
      </c>
      <c r="C27" s="9" t="s">
        <v>37</v>
      </c>
      <c r="D27" s="10" t="s">
        <v>826</v>
      </c>
      <c r="H27" s="1"/>
    </row>
    <row r="28" spans="2:8" ht="26.25" customHeight="1" x14ac:dyDescent="0.35">
      <c r="B28" s="139"/>
      <c r="C28" s="70"/>
      <c r="D28" s="5"/>
      <c r="F28" s="144"/>
      <c r="H28" s="1"/>
    </row>
    <row r="29" spans="2:8" ht="26.25" customHeight="1" thickBot="1" x14ac:dyDescent="0.35">
      <c r="B29" s="265" t="s">
        <v>38</v>
      </c>
      <c r="C29" s="265"/>
      <c r="D29" s="265"/>
    </row>
    <row r="30" spans="2:8" ht="26.25" customHeight="1" x14ac:dyDescent="0.3">
      <c r="B30" s="11" t="s">
        <v>39</v>
      </c>
      <c r="C30" s="7" t="s">
        <v>40</v>
      </c>
      <c r="D30" s="8" t="s">
        <v>41</v>
      </c>
      <c r="E30" s="6"/>
      <c r="F30" s="6"/>
      <c r="H30" s="1"/>
    </row>
    <row r="31" spans="2:8" ht="26.25" customHeight="1" x14ac:dyDescent="0.3">
      <c r="B31" s="12" t="s">
        <v>42</v>
      </c>
      <c r="C31" s="9" t="s">
        <v>43</v>
      </c>
      <c r="D31" s="10" t="s">
        <v>44</v>
      </c>
      <c r="E31" s="6"/>
      <c r="F31" s="6"/>
      <c r="H31" s="1"/>
    </row>
    <row r="32" spans="2:8" ht="26.25" customHeight="1" x14ac:dyDescent="0.3">
      <c r="B32" s="12" t="s">
        <v>45</v>
      </c>
      <c r="C32" s="9" t="s">
        <v>46</v>
      </c>
      <c r="D32" s="10" t="s">
        <v>47</v>
      </c>
      <c r="E32" s="6"/>
      <c r="F32" s="6"/>
      <c r="H32" s="1"/>
    </row>
    <row r="33" spans="2:8" ht="26.25" customHeight="1" x14ac:dyDescent="0.3">
      <c r="B33" s="12" t="s">
        <v>48</v>
      </c>
      <c r="C33" s="9" t="s">
        <v>49</v>
      </c>
      <c r="D33" s="10" t="s">
        <v>50</v>
      </c>
      <c r="E33" s="6"/>
      <c r="F33" s="6"/>
      <c r="H33" s="1"/>
    </row>
    <row r="34" spans="2:8" ht="26.25" customHeight="1" x14ac:dyDescent="0.3">
      <c r="B34" s="12" t="s">
        <v>51</v>
      </c>
      <c r="C34" s="9" t="s">
        <v>52</v>
      </c>
      <c r="D34" s="10" t="s">
        <v>53</v>
      </c>
      <c r="E34" s="6"/>
      <c r="F34" s="6"/>
      <c r="H34" s="1"/>
    </row>
    <row r="35" spans="2:8" ht="26.25" customHeight="1" x14ac:dyDescent="0.3">
      <c r="B35" s="69"/>
      <c r="C35" s="70"/>
      <c r="D35" s="5"/>
      <c r="E35" s="6"/>
      <c r="F35" s="6"/>
      <c r="H35" s="1"/>
    </row>
    <row r="36" spans="2:8" ht="26.25" customHeight="1" thickBot="1" x14ac:dyDescent="0.35">
      <c r="B36" s="265" t="s">
        <v>54</v>
      </c>
      <c r="C36" s="265"/>
      <c r="D36" s="265"/>
    </row>
    <row r="37" spans="2:8" ht="26.25" customHeight="1" x14ac:dyDescent="0.3">
      <c r="B37" s="11" t="s">
        <v>55</v>
      </c>
      <c r="C37" s="7" t="s">
        <v>56</v>
      </c>
      <c r="D37" s="8" t="s">
        <v>57</v>
      </c>
      <c r="E37" s="6"/>
      <c r="F37" s="6"/>
      <c r="H37" s="1"/>
    </row>
    <row r="38" spans="2:8" ht="26.25" customHeight="1" x14ac:dyDescent="0.3">
      <c r="B38" s="12" t="s">
        <v>58</v>
      </c>
      <c r="C38" s="9" t="s">
        <v>59</v>
      </c>
      <c r="D38" s="10" t="s">
        <v>60</v>
      </c>
      <c r="E38" s="6"/>
      <c r="F38" s="6"/>
      <c r="H38" s="1"/>
    </row>
    <row r="39" spans="2:8" ht="26.25" customHeight="1" x14ac:dyDescent="0.3">
      <c r="B39" s="12" t="s">
        <v>61</v>
      </c>
      <c r="C39" s="9" t="s">
        <v>62</v>
      </c>
      <c r="D39" s="10" t="s">
        <v>63</v>
      </c>
      <c r="E39" s="6"/>
      <c r="F39" s="6"/>
      <c r="H39" s="1"/>
    </row>
    <row r="40" spans="2:8" ht="26.25" customHeight="1" x14ac:dyDescent="0.3">
      <c r="B40" s="12" t="s">
        <v>64</v>
      </c>
      <c r="C40" s="9" t="s">
        <v>65</v>
      </c>
      <c r="D40" s="10" t="s">
        <v>66</v>
      </c>
      <c r="E40" s="6"/>
      <c r="F40" s="6"/>
      <c r="H40" s="1"/>
    </row>
    <row r="41" spans="2:8" ht="26.25" customHeight="1" x14ac:dyDescent="0.3">
      <c r="B41" s="69"/>
      <c r="C41" s="70"/>
      <c r="D41" s="5"/>
      <c r="E41" s="6"/>
      <c r="F41" s="6"/>
      <c r="H41" s="1"/>
    </row>
    <row r="42" spans="2:8" ht="26.25" customHeight="1" thickBot="1" x14ac:dyDescent="0.35">
      <c r="B42" s="265" t="s">
        <v>67</v>
      </c>
      <c r="C42" s="265"/>
      <c r="D42" s="265"/>
    </row>
    <row r="43" spans="2:8" ht="26.25" customHeight="1" x14ac:dyDescent="0.3">
      <c r="B43" s="11" t="s">
        <v>68</v>
      </c>
      <c r="C43" s="7" t="s">
        <v>69</v>
      </c>
      <c r="D43" s="8" t="s">
        <v>70</v>
      </c>
      <c r="E43" s="6"/>
      <c r="F43" s="6"/>
      <c r="H43" s="1"/>
    </row>
    <row r="44" spans="2:8" ht="26.25" customHeight="1" x14ac:dyDescent="0.3">
      <c r="B44" s="69"/>
      <c r="C44" s="70"/>
      <c r="D44" s="5"/>
      <c r="E44" s="6"/>
      <c r="F44" s="6"/>
      <c r="H44" s="1"/>
    </row>
    <row r="45" spans="2:8" ht="26.25" customHeight="1" thickBot="1" x14ac:dyDescent="0.35">
      <c r="B45" s="265" t="s">
        <v>71</v>
      </c>
      <c r="C45" s="265"/>
      <c r="D45" s="265"/>
    </row>
    <row r="46" spans="2:8" ht="26.25" customHeight="1" x14ac:dyDescent="0.3">
      <c r="B46" s="11" t="s">
        <v>72</v>
      </c>
      <c r="C46" s="7" t="s">
        <v>73</v>
      </c>
      <c r="D46" s="8" t="s">
        <v>74</v>
      </c>
      <c r="E46" s="6"/>
      <c r="F46" s="6"/>
      <c r="H46" s="1"/>
    </row>
    <row r="47" spans="2:8" ht="26.25" customHeight="1" x14ac:dyDescent="0.3">
      <c r="B47" s="194"/>
      <c r="C47" s="70"/>
      <c r="D47" s="5"/>
      <c r="E47" s="6"/>
      <c r="F47" s="6"/>
      <c r="H47" s="1"/>
    </row>
    <row r="48" spans="2:8" ht="26.25" customHeight="1" thickBot="1" x14ac:dyDescent="0.35">
      <c r="B48" s="265" t="s">
        <v>75</v>
      </c>
      <c r="C48" s="265"/>
      <c r="D48" s="265"/>
      <c r="E48" s="6"/>
      <c r="F48" s="6"/>
      <c r="H48" s="1"/>
    </row>
    <row r="49" spans="2:8" ht="26.25" customHeight="1" x14ac:dyDescent="0.3">
      <c r="B49" s="11" t="s">
        <v>76</v>
      </c>
      <c r="C49" s="7" t="s">
        <v>77</v>
      </c>
      <c r="D49" s="8" t="s">
        <v>78</v>
      </c>
      <c r="E49" s="6"/>
      <c r="F49" s="6"/>
      <c r="H49" s="1"/>
    </row>
    <row r="50" spans="2:8" ht="26.25" customHeight="1" x14ac:dyDescent="0.3">
      <c r="B50" s="12" t="s">
        <v>79</v>
      </c>
      <c r="C50" s="9" t="s">
        <v>80</v>
      </c>
      <c r="D50" s="10" t="s">
        <v>81</v>
      </c>
      <c r="E50" s="6"/>
      <c r="F50" s="6"/>
      <c r="H50" s="1"/>
    </row>
    <row r="51" spans="2:8" ht="26.25" customHeight="1" x14ac:dyDescent="0.3">
      <c r="B51" s="12" t="s">
        <v>82</v>
      </c>
      <c r="C51" s="9" t="s">
        <v>83</v>
      </c>
      <c r="D51" s="10" t="s">
        <v>84</v>
      </c>
      <c r="E51" s="6"/>
      <c r="F51" s="6"/>
      <c r="H51" s="1"/>
    </row>
    <row r="52" spans="2:8" ht="26.25" customHeight="1" x14ac:dyDescent="0.3">
      <c r="B52" s="69"/>
      <c r="C52" s="70"/>
      <c r="D52" s="5"/>
      <c r="E52" s="6"/>
      <c r="F52" s="6"/>
      <c r="H52" s="1"/>
    </row>
    <row r="53" spans="2:8" ht="26.25" customHeight="1" thickBot="1" x14ac:dyDescent="0.35">
      <c r="B53" s="265" t="s">
        <v>85</v>
      </c>
      <c r="C53" s="265"/>
      <c r="D53" s="265"/>
      <c r="E53" s="6"/>
      <c r="F53" s="6"/>
      <c r="H53" s="1"/>
    </row>
    <row r="54" spans="2:8" ht="26.25" customHeight="1" x14ac:dyDescent="0.3">
      <c r="B54" s="11" t="s">
        <v>86</v>
      </c>
      <c r="C54" s="7" t="s">
        <v>87</v>
      </c>
      <c r="D54" s="8" t="s">
        <v>88</v>
      </c>
      <c r="E54" s="6"/>
      <c r="F54" s="6"/>
      <c r="H54" s="1"/>
    </row>
    <row r="55" spans="2:8" ht="26.25" customHeight="1" x14ac:dyDescent="0.3">
      <c r="B55" s="69"/>
      <c r="C55" s="70"/>
      <c r="D55" s="5"/>
      <c r="E55" s="6"/>
      <c r="F55" s="6"/>
      <c r="H55" s="1"/>
    </row>
    <row r="56" spans="2:8" ht="26.25" customHeight="1" thickBot="1" x14ac:dyDescent="0.35">
      <c r="B56" s="265" t="s">
        <v>89</v>
      </c>
      <c r="C56" s="265"/>
      <c r="D56" s="265"/>
      <c r="E56" s="6"/>
      <c r="F56" s="6"/>
      <c r="H56" s="1"/>
    </row>
    <row r="57" spans="2:8" ht="26.25" customHeight="1" x14ac:dyDescent="0.3">
      <c r="B57" s="11" t="s">
        <v>90</v>
      </c>
      <c r="C57" s="7" t="s">
        <v>91</v>
      </c>
      <c r="D57" s="8" t="s">
        <v>92</v>
      </c>
      <c r="E57" s="6"/>
      <c r="F57" s="6"/>
      <c r="H57" s="1"/>
    </row>
    <row r="58" spans="2:8" ht="26.25" customHeight="1" x14ac:dyDescent="0.3">
      <c r="B58" s="12" t="s">
        <v>93</v>
      </c>
      <c r="C58" s="9" t="s">
        <v>94</v>
      </c>
      <c r="D58" s="10" t="s">
        <v>95</v>
      </c>
      <c r="E58" s="6"/>
      <c r="F58" s="6"/>
      <c r="H58" s="1"/>
    </row>
    <row r="59" spans="2:8" ht="26.25" customHeight="1" x14ac:dyDescent="0.3">
      <c r="B59" s="69"/>
      <c r="C59" s="70"/>
      <c r="D59" s="5"/>
      <c r="E59" s="6"/>
      <c r="F59" s="6"/>
      <c r="H59" s="1"/>
    </row>
    <row r="60" spans="2:8" ht="26.25" customHeight="1" thickBot="1" x14ac:dyDescent="0.35">
      <c r="B60" s="265" t="s">
        <v>96</v>
      </c>
      <c r="C60" s="265"/>
      <c r="D60" s="265"/>
    </row>
    <row r="61" spans="2:8" ht="26.25" customHeight="1" x14ac:dyDescent="0.3">
      <c r="B61" s="11" t="s">
        <v>97</v>
      </c>
      <c r="C61" s="7" t="s">
        <v>96</v>
      </c>
      <c r="D61" s="8" t="s">
        <v>98</v>
      </c>
      <c r="E61" s="6"/>
      <c r="F61" s="6"/>
      <c r="H61" s="1"/>
    </row>
    <row r="62" spans="2:8" ht="26.25" customHeight="1" x14ac:dyDescent="0.3">
      <c r="B62" s="194"/>
      <c r="C62" s="70"/>
      <c r="D62" s="5"/>
      <c r="E62" s="6"/>
      <c r="F62" s="6"/>
      <c r="H62" s="1"/>
    </row>
    <row r="63" spans="2:8" ht="26.25" customHeight="1" thickBot="1" x14ac:dyDescent="0.35">
      <c r="B63" s="265" t="s">
        <v>99</v>
      </c>
      <c r="C63" s="265"/>
      <c r="D63" s="265"/>
      <c r="E63" s="6"/>
      <c r="F63" s="6"/>
      <c r="H63" s="1"/>
    </row>
    <row r="64" spans="2:8" ht="26.25" customHeight="1" x14ac:dyDescent="0.3">
      <c r="B64" s="11" t="s">
        <v>100</v>
      </c>
      <c r="C64" s="7" t="s">
        <v>101</v>
      </c>
      <c r="D64" s="8" t="s">
        <v>102</v>
      </c>
      <c r="E64" s="6"/>
      <c r="F64" s="6"/>
      <c r="H64" s="1"/>
    </row>
    <row r="66" spans="2:4" ht="45" customHeight="1" x14ac:dyDescent="0.3">
      <c r="B66" s="266" t="s">
        <v>823</v>
      </c>
      <c r="C66" s="266"/>
      <c r="D66" s="266"/>
    </row>
    <row r="67" spans="2:4" ht="198" customHeight="1" x14ac:dyDescent="0.3">
      <c r="B67" s="266"/>
      <c r="C67" s="266"/>
      <c r="D67" s="266"/>
    </row>
  </sheetData>
  <mergeCells count="15">
    <mergeCell ref="B8:D8"/>
    <mergeCell ref="B21:D21"/>
    <mergeCell ref="B16:D16"/>
    <mergeCell ref="B66:D67"/>
    <mergeCell ref="B25:D25"/>
    <mergeCell ref="B29:D29"/>
    <mergeCell ref="B36:D36"/>
    <mergeCell ref="B42:D42"/>
    <mergeCell ref="B45:D45"/>
    <mergeCell ref="B60:D60"/>
    <mergeCell ref="B12:D12"/>
    <mergeCell ref="B48:D48"/>
    <mergeCell ref="B53:D53"/>
    <mergeCell ref="B56:D56"/>
    <mergeCell ref="B63:D63"/>
  </mergeCells>
  <hyperlinks>
    <hyperlink ref="D18" location="'CC1'!A1" display="Ir a tabla CC1 " xr:uid="{00000000-0004-0000-0100-000002000000}"/>
    <hyperlink ref="D30" location="'CR1'!A1" display="Ir a tabla CR1" xr:uid="{D0466C7D-2F79-4FD8-94CD-93A5964DD15C}"/>
    <hyperlink ref="D31" location="'CR2'!A1" display="Ir a tabla CR2" xr:uid="{47E8D537-BCC6-4346-AA05-7B242E47693C}"/>
    <hyperlink ref="D32" location="'CR3'!A1" display="Ir a tabla CR3" xr:uid="{0B397D28-88B0-4299-A386-35EDB769384C}"/>
    <hyperlink ref="D33" location="'CR4'!A1" display="Ir a tabla CR4" xr:uid="{7E2AA212-614B-4668-97DF-B35FF1F8AD61}"/>
    <hyperlink ref="D34" location="'CR5'!A1" display="Ir a tabla CR5" xr:uid="{AAFD5508-E498-4DFE-8ED2-498951C6E864}"/>
    <hyperlink ref="D37" location="'CCR1'!A1" display="Ir a tabla CCR1" xr:uid="{9F3C11F2-24AD-480A-9C20-663D801FC446}"/>
    <hyperlink ref="D38" location="'CCR3'!A1" display="Ir a tabla CCR3" xr:uid="{303275B8-5705-4CDC-8400-856A1BE36F0A}"/>
    <hyperlink ref="D39" location="'CCR5'!A1" display="Ir a tabla CCR5" xr:uid="{06DF832F-94E6-44B7-98AD-5782683AC3D9}"/>
    <hyperlink ref="D40" location="'CCR8'!A1" display="Ir a tabla CCR8" xr:uid="{973FC02D-A580-4CD6-BFE5-E46EAA8495AD}"/>
    <hyperlink ref="D43" location="'SEC1'!A1" display="Ir a tabla SEC1" xr:uid="{E9E5C4CB-C9CA-4E79-970F-17AD0121A36D}"/>
    <hyperlink ref="D46" location="'MR1'!A1" display="Ir a tabla MR1" xr:uid="{BBED6504-229B-4276-A8D8-8919E15B9D8E}"/>
    <hyperlink ref="D61" location="ENC!A1" display="Ir a tabla ENC" xr:uid="{45C8FD2D-EB4A-495A-833E-2FCE1FCB224F}"/>
    <hyperlink ref="D19" location="'CC2'!A1" display="Ir a tabla CC2" xr:uid="{67B86F83-0337-46B0-B57F-07F3D3A9DEB5}"/>
    <hyperlink ref="D9" location="'KM1'!A1" display="Ir a tabla KM1 " xr:uid="{7AB7D9FC-D76A-4581-BF95-BFFE57C5A702}"/>
    <hyperlink ref="D10" location="'OV1 '!A1" display="Ir a tabla OV1 " xr:uid="{8EC7AFAB-2AD2-47A9-9933-1E187DFA9305}"/>
    <hyperlink ref="D22" location="'LR1'!A1" display="Ir a tabla LR1 " xr:uid="{02B5C10A-85CB-4A22-B4AE-7B0529198819}"/>
    <hyperlink ref="D23" location="'LR2'!A1" display="Ir a tabla LR2 " xr:uid="{49F2B99D-00AC-4107-A51D-953ABD3D217B}"/>
    <hyperlink ref="D26" location="'LIQ1'!A1" display="Ir a tabla LQ1 " xr:uid="{C04DCDD0-990D-41E4-901E-B726F44D0FBC}"/>
    <hyperlink ref="D27" location="'LIQ2'!A1" display="Ir a tabla LQ2 " xr:uid="{1071ACE3-EB69-428B-9F55-34D5A4929A59}"/>
    <hyperlink ref="D17" location="CCA!A1" display="Ir a tabla CCA " xr:uid="{00000000-0004-0000-0100-000000000000}"/>
    <hyperlink ref="D13" location="'LI1'!A1" display="Ir a tabla LI1 " xr:uid="{A9833EF4-94B3-4BDD-925D-87E1D93B1626}"/>
    <hyperlink ref="D14" location="'LI2'!A1" display="Ir a tabla LI2 " xr:uid="{455B8919-3944-44A2-A378-225CE6189188}"/>
    <hyperlink ref="D49" location="'OR1'!A1" display="Ir a tabla OR1" xr:uid="{A186D674-AA8F-414E-B796-E2424044BC3E}"/>
    <hyperlink ref="D50" location="'OR2'!A1" display="Ir a tabla OR2" xr:uid="{52FAEDB9-F9F1-43B5-A003-2B99D9527E67}"/>
    <hyperlink ref="D51" location="'OR3'!A1" display="Ir a tabla OR3" xr:uid="{69BB3F1F-43B3-4A60-B13D-7B49697FF791}"/>
    <hyperlink ref="D54" location="RMBL1!A1" display="Ir a tabla RMLB1" xr:uid="{01C61C69-0C4F-45DF-9C22-F76E7848A9B8}"/>
    <hyperlink ref="D57" location="'REM1'!A1" display="Ir a tabla REM1" xr:uid="{E6A4A16B-65BB-4FB7-BB3E-B0CBC750EF2E}"/>
    <hyperlink ref="D58" location="'REM2'!A1" display="Ir a tabla REM2" xr:uid="{145F637D-302C-465E-9574-77BEB3B2FD60}"/>
    <hyperlink ref="D64" location="CDC!A1" display="Ir a tabla CDC" xr:uid="{1188E1BA-2908-4D8A-9F00-B0506FF302EA}"/>
  </hyperlinks>
  <pageMargins left="0.7" right="0.7" top="0.75" bottom="0.75" header="0.3" footer="0.3"/>
  <pageSetup orientation="portrait" horizontalDpi="300" verticalDpi="300" r:id="rId1"/>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CA4A-68F5-4BC6-B200-62735F55D338}">
  <sheetPr>
    <tabColor rgb="FF7030A0"/>
    <pageSetUpPr fitToPage="1"/>
  </sheetPr>
  <dimension ref="A1:I73"/>
  <sheetViews>
    <sheetView showGridLines="0" topLeftCell="C15" zoomScale="90" zoomScaleNormal="90" zoomScaleSheetLayoutView="100" workbookViewId="0">
      <selection activeCell="C41" sqref="C41"/>
    </sheetView>
  </sheetViews>
  <sheetFormatPr baseColWidth="10" defaultColWidth="10.26953125" defaultRowHeight="14" x14ac:dyDescent="0.3"/>
  <cols>
    <col min="1" max="1" width="5.7265625" style="6" customWidth="1"/>
    <col min="2" max="2" width="15.7265625" style="3" customWidth="1"/>
    <col min="3" max="3" width="101" style="6" customWidth="1"/>
    <col min="4" max="4" width="39.6328125" style="6" bestFit="1" customWidth="1"/>
    <col min="5" max="5" width="37.6328125" style="6" bestFit="1" customWidth="1"/>
    <col min="6" max="6" width="5.26953125" style="6" customWidth="1"/>
    <col min="7" max="16384" width="10.26953125" style="6"/>
  </cols>
  <sheetData>
    <row r="1" spans="1:8" s="13" customFormat="1" ht="11.25" customHeight="1" x14ac:dyDescent="0.35">
      <c r="B1" s="17"/>
      <c r="C1" s="15"/>
      <c r="D1" s="15"/>
      <c r="E1" s="15"/>
      <c r="F1" s="15"/>
      <c r="G1" s="6"/>
    </row>
    <row r="2" spans="1:8" s="13" customFormat="1" ht="11.25" customHeight="1" x14ac:dyDescent="0.35">
      <c r="B2" s="115"/>
      <c r="C2" s="116"/>
      <c r="D2" s="116"/>
      <c r="E2" s="116"/>
      <c r="F2" s="116"/>
      <c r="G2" s="6"/>
    </row>
    <row r="3" spans="1:8" s="13" customFormat="1" ht="11.25" customHeight="1" x14ac:dyDescent="0.35">
      <c r="F3" s="6"/>
      <c r="G3" s="6"/>
      <c r="H3" s="6"/>
    </row>
    <row r="4" spans="1:8" s="13" customFormat="1" ht="11.25" customHeight="1" x14ac:dyDescent="0.35">
      <c r="B4" s="6"/>
      <c r="C4" s="6"/>
      <c r="D4" s="6"/>
      <c r="E4" s="6"/>
      <c r="F4" s="6"/>
      <c r="G4" s="6"/>
      <c r="H4" s="6"/>
    </row>
    <row r="5" spans="1:8" s="13" customFormat="1" ht="11.25" customHeight="1" x14ac:dyDescent="0.35">
      <c r="A5" s="16"/>
      <c r="B5" s="323" t="s">
        <v>490</v>
      </c>
      <c r="C5" s="323"/>
      <c r="D5" s="323"/>
      <c r="E5" s="323"/>
      <c r="F5" s="323"/>
      <c r="G5" s="6"/>
      <c r="H5" s="6"/>
    </row>
    <row r="6" spans="1:8" s="22" customFormat="1" ht="16.5" customHeight="1" x14ac:dyDescent="0.25">
      <c r="B6" s="307" t="str">
        <f>'KM1'!$B$6</f>
        <v>Cifras en millones de pesos chilenos (CLP$)</v>
      </c>
      <c r="C6" s="307"/>
      <c r="D6" s="18"/>
      <c r="E6" s="18"/>
      <c r="F6" s="18"/>
      <c r="G6" s="18"/>
      <c r="H6" s="18"/>
    </row>
    <row r="7" spans="1:8" s="117" customFormat="1" ht="11.5" x14ac:dyDescent="0.35">
      <c r="B7" s="118"/>
      <c r="D7" s="119" t="s">
        <v>106</v>
      </c>
      <c r="E7" s="119" t="s">
        <v>107</v>
      </c>
    </row>
    <row r="8" spans="1:8" s="117" customFormat="1" ht="11.5" x14ac:dyDescent="0.35">
      <c r="B8" s="118"/>
      <c r="D8" s="81" t="str">
        <f>[1]LR2!D8</f>
        <v>Promedio octubre 2024 a diciembre 2024</v>
      </c>
      <c r="E8" s="81" t="str">
        <f>[1]LR2!E8</f>
        <v>Promedio julio 2024 a septiembre 2024</v>
      </c>
    </row>
    <row r="9" spans="1:8" s="117" customFormat="1" ht="11.5" x14ac:dyDescent="0.35">
      <c r="B9" s="202" t="s">
        <v>491</v>
      </c>
      <c r="C9" s="201"/>
      <c r="D9" s="201"/>
      <c r="E9" s="135"/>
    </row>
    <row r="10" spans="1:8" s="117" customFormat="1" ht="11.5" x14ac:dyDescent="0.35">
      <c r="B10" s="119">
        <v>1</v>
      </c>
      <c r="C10" s="24" t="s">
        <v>492</v>
      </c>
      <c r="D10" s="120">
        <f>[1]LR2!D10</f>
        <v>9450420.4141990002</v>
      </c>
      <c r="E10" s="120">
        <f>[1]LR2!E10</f>
        <v>9478221.411563335</v>
      </c>
    </row>
    <row r="11" spans="1:8" s="117" customFormat="1" ht="11.5" x14ac:dyDescent="0.35">
      <c r="B11" s="119">
        <v>2</v>
      </c>
      <c r="C11" s="24" t="s">
        <v>493</v>
      </c>
      <c r="D11" s="120">
        <f>[1]LR2!D11</f>
        <v>-64508.001628333332</v>
      </c>
      <c r="E11" s="120">
        <f>[1]LR2!E11</f>
        <v>-61538.526888</v>
      </c>
    </row>
    <row r="12" spans="1:8" s="117" customFormat="1" ht="11.5" x14ac:dyDescent="0.35">
      <c r="B12" s="119">
        <v>3</v>
      </c>
      <c r="C12" s="24" t="s">
        <v>494</v>
      </c>
      <c r="D12" s="120">
        <f>[1]LR2!D12</f>
        <v>9385912.4125706665</v>
      </c>
      <c r="E12" s="120">
        <f>[1]LR2!E12</f>
        <v>9416682.8846753351</v>
      </c>
    </row>
    <row r="13" spans="1:8" s="117" customFormat="1" ht="11.5" x14ac:dyDescent="0.35">
      <c r="B13" s="337" t="s">
        <v>495</v>
      </c>
      <c r="C13" s="338"/>
      <c r="D13" s="121"/>
      <c r="E13" s="136"/>
    </row>
    <row r="14" spans="1:8" s="117" customFormat="1" ht="11.5" x14ac:dyDescent="0.35">
      <c r="B14" s="119">
        <v>4</v>
      </c>
      <c r="C14" s="24" t="s">
        <v>496</v>
      </c>
      <c r="D14" s="120">
        <f>[1]LR2!D14</f>
        <v>172520.33138866667</v>
      </c>
      <c r="E14" s="120">
        <f>[1]LR2!E14</f>
        <v>142515.17882900001</v>
      </c>
    </row>
    <row r="15" spans="1:8" s="117" customFormat="1" ht="11.5" x14ac:dyDescent="0.35">
      <c r="B15" s="111">
        <v>5</v>
      </c>
      <c r="C15" s="86" t="s">
        <v>497</v>
      </c>
      <c r="D15" s="122"/>
      <c r="E15" s="122"/>
    </row>
    <row r="16" spans="1:8" s="117" customFormat="1" ht="11.5" x14ac:dyDescent="0.35">
      <c r="B16" s="111">
        <v>6</v>
      </c>
      <c r="C16" s="86" t="s">
        <v>498</v>
      </c>
      <c r="D16" s="122"/>
      <c r="E16" s="122"/>
    </row>
    <row r="17" spans="2:5" s="117" customFormat="1" ht="11.5" x14ac:dyDescent="0.35">
      <c r="B17" s="111">
        <v>7</v>
      </c>
      <c r="C17" s="86" t="s">
        <v>499</v>
      </c>
      <c r="D17" s="122"/>
      <c r="E17" s="122"/>
    </row>
    <row r="18" spans="2:5" s="117" customFormat="1" ht="11.5" x14ac:dyDescent="0.35">
      <c r="B18" s="111">
        <v>8</v>
      </c>
      <c r="C18" s="86" t="s">
        <v>500</v>
      </c>
      <c r="D18" s="122"/>
      <c r="E18" s="122"/>
    </row>
    <row r="19" spans="2:5" s="117" customFormat="1" ht="11.5" x14ac:dyDescent="0.35">
      <c r="B19" s="111">
        <v>9</v>
      </c>
      <c r="C19" s="86" t="s">
        <v>501</v>
      </c>
      <c r="D19" s="122"/>
      <c r="E19" s="122"/>
    </row>
    <row r="20" spans="2:5" s="117" customFormat="1" ht="11.5" x14ac:dyDescent="0.35">
      <c r="B20" s="111">
        <v>10</v>
      </c>
      <c r="C20" s="86" t="s">
        <v>502</v>
      </c>
      <c r="D20" s="122"/>
      <c r="E20" s="122"/>
    </row>
    <row r="21" spans="2:5" s="117" customFormat="1" ht="11.5" x14ac:dyDescent="0.35">
      <c r="B21" s="119">
        <v>11</v>
      </c>
      <c r="C21" s="123" t="s">
        <v>503</v>
      </c>
      <c r="D21" s="120">
        <f>[1]LR2!D21</f>
        <v>172520.33138866667</v>
      </c>
      <c r="E21" s="120">
        <f>[1]LR2!E21</f>
        <v>142515.17882900001</v>
      </c>
    </row>
    <row r="22" spans="2:5" s="117" customFormat="1" ht="11.5" x14ac:dyDescent="0.35">
      <c r="B22" s="336" t="s">
        <v>504</v>
      </c>
      <c r="C22" s="336"/>
      <c r="D22" s="121"/>
      <c r="E22" s="121"/>
    </row>
    <row r="23" spans="2:5" s="117" customFormat="1" ht="11.5" x14ac:dyDescent="0.25">
      <c r="B23" s="111">
        <v>12</v>
      </c>
      <c r="C23" s="124" t="s">
        <v>505</v>
      </c>
      <c r="D23" s="122"/>
      <c r="E23" s="122"/>
    </row>
    <row r="24" spans="2:5" s="117" customFormat="1" ht="12" x14ac:dyDescent="0.25">
      <c r="B24" s="111">
        <v>13</v>
      </c>
      <c r="C24" s="124" t="s">
        <v>506</v>
      </c>
      <c r="D24" s="125"/>
      <c r="E24" s="125"/>
    </row>
    <row r="25" spans="2:5" s="117" customFormat="1" ht="12" x14ac:dyDescent="0.25">
      <c r="B25" s="111">
        <v>14</v>
      </c>
      <c r="C25" s="124" t="s">
        <v>507</v>
      </c>
      <c r="D25" s="125"/>
      <c r="E25" s="125"/>
    </row>
    <row r="26" spans="2:5" s="117" customFormat="1" ht="11.5" x14ac:dyDescent="0.25">
      <c r="B26" s="111">
        <v>15</v>
      </c>
      <c r="C26" s="124" t="s">
        <v>508</v>
      </c>
      <c r="D26" s="122"/>
      <c r="E26" s="122"/>
    </row>
    <row r="27" spans="2:5" s="117" customFormat="1" ht="11.5" x14ac:dyDescent="0.25">
      <c r="B27" s="111">
        <v>16</v>
      </c>
      <c r="C27" s="124" t="s">
        <v>509</v>
      </c>
      <c r="D27" s="122"/>
      <c r="E27" s="122"/>
    </row>
    <row r="28" spans="2:5" s="117" customFormat="1" ht="11.5" x14ac:dyDescent="0.35">
      <c r="B28" s="336" t="s">
        <v>510</v>
      </c>
      <c r="C28" s="336"/>
      <c r="D28" s="121"/>
      <c r="E28" s="121"/>
    </row>
    <row r="29" spans="2:5" s="117" customFormat="1" ht="11.5" x14ac:dyDescent="0.25">
      <c r="B29" s="119">
        <v>17</v>
      </c>
      <c r="C29" s="126" t="s">
        <v>511</v>
      </c>
      <c r="D29" s="120">
        <f>[1]LR2!D29</f>
        <v>1526300.8428103335</v>
      </c>
      <c r="E29" s="120">
        <f>[1]LR2!E29</f>
        <v>1443572.8279936668</v>
      </c>
    </row>
    <row r="30" spans="2:5" s="117" customFormat="1" ht="11.5" x14ac:dyDescent="0.25">
      <c r="B30" s="119">
        <v>18</v>
      </c>
      <c r="C30" s="126" t="s">
        <v>512</v>
      </c>
      <c r="D30" s="120">
        <f>[1]LR2!D30</f>
        <v>-1111525.3581049999</v>
      </c>
      <c r="E30" s="120">
        <f>[1]LR2!E30</f>
        <v>-1072407.4997573334</v>
      </c>
    </row>
    <row r="31" spans="2:5" s="117" customFormat="1" ht="11.5" x14ac:dyDescent="0.25">
      <c r="B31" s="119">
        <v>19</v>
      </c>
      <c r="C31" s="126" t="s">
        <v>513</v>
      </c>
      <c r="D31" s="120">
        <f>[1]LR2!D31</f>
        <v>414775.48470533337</v>
      </c>
      <c r="E31" s="120">
        <f>[1]LR2!E31</f>
        <v>371165.32823633333</v>
      </c>
    </row>
    <row r="32" spans="2:5" s="117" customFormat="1" ht="11.5" x14ac:dyDescent="0.35">
      <c r="B32" s="336" t="s">
        <v>514</v>
      </c>
      <c r="C32" s="336"/>
      <c r="D32" s="121"/>
      <c r="E32" s="121"/>
    </row>
    <row r="33" spans="2:9" s="117" customFormat="1" ht="11.5" x14ac:dyDescent="0.35">
      <c r="B33" s="119">
        <v>20</v>
      </c>
      <c r="C33" s="123" t="s">
        <v>515</v>
      </c>
      <c r="D33" s="120">
        <f>[1]LR2!D33</f>
        <v>891829.09343322332</v>
      </c>
      <c r="E33" s="120">
        <f>[1]LR2!E33</f>
        <v>878833.1060792323</v>
      </c>
    </row>
    <row r="34" spans="2:9" s="117" customFormat="1" ht="11.5" x14ac:dyDescent="0.35">
      <c r="B34" s="119">
        <v>21</v>
      </c>
      <c r="C34" s="123" t="s">
        <v>516</v>
      </c>
      <c r="D34" s="120">
        <f>[1]LR2!D34</f>
        <v>9973208.2286646646</v>
      </c>
      <c r="E34" s="120">
        <f>[1]LR2!E34</f>
        <v>9930363.3917406667</v>
      </c>
    </row>
    <row r="35" spans="2:9" s="117" customFormat="1" ht="11.5" x14ac:dyDescent="0.35">
      <c r="B35" s="336" t="s">
        <v>156</v>
      </c>
      <c r="C35" s="336"/>
      <c r="D35" s="121"/>
      <c r="E35" s="121"/>
    </row>
    <row r="36" spans="2:9" s="117" customFormat="1" ht="11.5" x14ac:dyDescent="0.35">
      <c r="B36" s="119">
        <v>22</v>
      </c>
      <c r="C36" s="123" t="s">
        <v>156</v>
      </c>
      <c r="D36" s="127">
        <f>[1]LR2!D36</f>
        <v>8.9422488028471886E-2</v>
      </c>
      <c r="E36" s="127">
        <f>[1]LR2!E36</f>
        <v>8.8499591748090495E-2</v>
      </c>
    </row>
    <row r="37" spans="2:9" s="114" customFormat="1" ht="12" thickBot="1" x14ac:dyDescent="0.4">
      <c r="B37" s="26"/>
      <c r="C37" s="128"/>
      <c r="D37" s="26"/>
      <c r="E37" s="26"/>
    </row>
    <row r="38" spans="2:9" s="23" customFormat="1" ht="3.75" customHeight="1" x14ac:dyDescent="0.35">
      <c r="B38" s="29"/>
      <c r="C38" s="29"/>
      <c r="D38" s="29"/>
      <c r="E38" s="29"/>
      <c r="F38"/>
      <c r="G38"/>
      <c r="H38"/>
      <c r="I38"/>
    </row>
    <row r="39" spans="2:9" s="23" customFormat="1" ht="14.5" x14ac:dyDescent="0.35">
      <c r="B39" s="28" t="s">
        <v>178</v>
      </c>
      <c r="C39" s="22"/>
      <c r="D39" s="22"/>
      <c r="E39" s="22"/>
      <c r="F39"/>
      <c r="G39"/>
      <c r="H39"/>
      <c r="I39"/>
    </row>
    <row r="40" spans="2:9" s="23" customFormat="1" ht="14.5" x14ac:dyDescent="0.35">
      <c r="B40" s="203"/>
      <c r="C40" s="204"/>
      <c r="D40" s="204"/>
      <c r="E40" s="205"/>
      <c r="F40"/>
      <c r="G40"/>
      <c r="H40"/>
      <c r="I40"/>
    </row>
    <row r="41" spans="2:9" s="23" customFormat="1" ht="14.5" x14ac:dyDescent="0.35">
      <c r="B41" s="206"/>
      <c r="C41"/>
      <c r="D41"/>
      <c r="E41" s="207"/>
      <c r="F41"/>
      <c r="G41"/>
      <c r="H41"/>
      <c r="I41"/>
    </row>
    <row r="42" spans="2:9" s="23" customFormat="1" ht="14.5" x14ac:dyDescent="0.35">
      <c r="B42" s="206"/>
      <c r="C42"/>
      <c r="D42"/>
      <c r="E42" s="207"/>
      <c r="F42"/>
      <c r="G42"/>
      <c r="H42"/>
      <c r="I42"/>
    </row>
    <row r="43" spans="2:9" s="23" customFormat="1" ht="14.5" x14ac:dyDescent="0.35">
      <c r="B43" s="206"/>
      <c r="C43"/>
      <c r="D43"/>
      <c r="E43" s="207"/>
      <c r="F43"/>
      <c r="G43"/>
      <c r="H43"/>
      <c r="I43"/>
    </row>
    <row r="44" spans="2:9" s="23" customFormat="1" ht="14.5" x14ac:dyDescent="0.35">
      <c r="B44" s="206"/>
      <c r="C44"/>
      <c r="D44"/>
      <c r="E44" s="207"/>
      <c r="F44"/>
      <c r="G44"/>
      <c r="H44"/>
      <c r="I44"/>
    </row>
    <row r="45" spans="2:9" s="23" customFormat="1" ht="14.5" x14ac:dyDescent="0.35">
      <c r="B45" s="208"/>
      <c r="C45" s="209"/>
      <c r="D45" s="209"/>
      <c r="E45" s="210"/>
      <c r="F45"/>
      <c r="G45"/>
      <c r="H45"/>
      <c r="I45"/>
    </row>
    <row r="46" spans="2:9" s="23" customFormat="1" ht="15" thickBot="1" x14ac:dyDescent="0.4">
      <c r="B46" s="18"/>
      <c r="C46" s="18"/>
      <c r="D46" s="18"/>
      <c r="E46" s="18"/>
      <c r="F46"/>
      <c r="G46"/>
      <c r="H46"/>
      <c r="I46"/>
    </row>
    <row r="47" spans="2:9" s="23" customFormat="1" ht="3.75" customHeight="1" x14ac:dyDescent="0.35">
      <c r="B47" s="29"/>
      <c r="C47" s="29"/>
      <c r="D47" s="29"/>
      <c r="E47" s="29"/>
      <c r="F47"/>
      <c r="G47"/>
      <c r="H47"/>
      <c r="I47"/>
    </row>
    <row r="48" spans="2:9" s="23" customFormat="1" ht="12" x14ac:dyDescent="0.3"/>
    <row r="49" s="23" customFormat="1" ht="12" x14ac:dyDescent="0.3"/>
    <row r="50" s="23" customFormat="1" ht="12" x14ac:dyDescent="0.3"/>
    <row r="51" s="23" customFormat="1" ht="12" x14ac:dyDescent="0.3"/>
    <row r="52" s="23" customFormat="1" ht="12" x14ac:dyDescent="0.3"/>
    <row r="53" s="23" customFormat="1" ht="12" x14ac:dyDescent="0.3"/>
    <row r="54" s="23" customFormat="1" ht="12" x14ac:dyDescent="0.3"/>
    <row r="55" s="23" customFormat="1" ht="12" x14ac:dyDescent="0.3"/>
    <row r="56" s="23" customFormat="1" ht="12" x14ac:dyDescent="0.3"/>
    <row r="57" s="23" customFormat="1" ht="12" x14ac:dyDescent="0.3"/>
    <row r="58" s="23" customFormat="1" ht="12" x14ac:dyDescent="0.3"/>
    <row r="59" s="23" customFormat="1" ht="12" x14ac:dyDescent="0.3"/>
    <row r="60" s="23" customFormat="1" ht="12" x14ac:dyDescent="0.3"/>
    <row r="61" s="23" customFormat="1" ht="12" x14ac:dyDescent="0.3"/>
    <row r="62" s="23" customFormat="1" ht="12" x14ac:dyDescent="0.3"/>
    <row r="63" s="23" customFormat="1" ht="12" x14ac:dyDescent="0.3"/>
    <row r="64" s="23" customFormat="1" ht="12" x14ac:dyDescent="0.3"/>
    <row r="65" spans="2:2" s="23" customFormat="1" ht="12" x14ac:dyDescent="0.3"/>
    <row r="66" spans="2:2" s="23" customFormat="1" ht="12" x14ac:dyDescent="0.3"/>
    <row r="67" spans="2:2" s="23" customFormat="1" ht="12" x14ac:dyDescent="0.3"/>
    <row r="68" spans="2:2" s="18" customFormat="1" ht="11.5" x14ac:dyDescent="0.25">
      <c r="B68" s="25"/>
    </row>
    <row r="69" spans="2:2" s="18" customFormat="1" ht="11.5" x14ac:dyDescent="0.25">
      <c r="B69" s="25"/>
    </row>
    <row r="70" spans="2:2" s="18" customFormat="1" ht="11.5" x14ac:dyDescent="0.25">
      <c r="B70" s="25"/>
    </row>
    <row r="71" spans="2:2" s="18" customFormat="1" ht="11.5" x14ac:dyDescent="0.25">
      <c r="B71" s="25"/>
    </row>
    <row r="72" spans="2:2" s="18" customFormat="1" ht="11.5" x14ac:dyDescent="0.25">
      <c r="B72" s="25"/>
    </row>
    <row r="73" spans="2:2" s="18" customFormat="1" ht="11.5" x14ac:dyDescent="0.25">
      <c r="B73" s="25"/>
    </row>
  </sheetData>
  <mergeCells count="7">
    <mergeCell ref="B32:C32"/>
    <mergeCell ref="B35:C35"/>
    <mergeCell ref="B5:F5"/>
    <mergeCell ref="B6:C6"/>
    <mergeCell ref="B13:C13"/>
    <mergeCell ref="B22:C22"/>
    <mergeCell ref="B28:C28"/>
  </mergeCells>
  <pageMargins left="0.7" right="0.7" top="0.75" bottom="0.75" header="0.3" footer="0.3"/>
  <pageSetup orientation="landscape" horizontalDpi="300" verticalDpi="300"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9249-5FA3-4848-BA27-7D45BD792FD2}">
  <sheetPr>
    <tabColor rgb="FF7030A0"/>
    <pageSetUpPr fitToPage="1"/>
  </sheetPr>
  <dimension ref="A1:F90"/>
  <sheetViews>
    <sheetView showGridLines="0" topLeftCell="A5" zoomScale="70" zoomScaleNormal="70" zoomScaleSheetLayoutView="100" workbookViewId="0">
      <selection activeCell="D11" sqref="D11:E36"/>
    </sheetView>
  </sheetViews>
  <sheetFormatPr baseColWidth="10" defaultColWidth="10.26953125" defaultRowHeight="15.5" x14ac:dyDescent="0.35"/>
  <cols>
    <col min="1" max="1" width="5.7265625" style="13" customWidth="1"/>
    <col min="2" max="2" width="10.26953125" style="13"/>
    <col min="3" max="3" width="114.26953125" style="97" customWidth="1"/>
    <col min="4" max="4" width="11.36328125" style="13" bestFit="1" customWidth="1"/>
    <col min="5" max="5" width="11.90625" style="13" bestFit="1" customWidth="1"/>
    <col min="6" max="16384" width="10.26953125" style="13"/>
  </cols>
  <sheetData>
    <row r="1" spans="1:6" ht="11.25" customHeight="1" x14ac:dyDescent="0.35">
      <c r="B1" s="15"/>
      <c r="C1" s="96"/>
      <c r="D1" s="15"/>
      <c r="E1" s="15"/>
      <c r="F1" s="15"/>
    </row>
    <row r="2" spans="1:6" ht="11.25" customHeight="1" x14ac:dyDescent="0.35">
      <c r="B2" s="15"/>
      <c r="C2" s="96"/>
      <c r="D2" s="15"/>
      <c r="E2" s="15"/>
      <c r="F2" s="15"/>
    </row>
    <row r="4" spans="1:6" x14ac:dyDescent="0.35">
      <c r="B4" s="6"/>
      <c r="C4" s="152"/>
      <c r="D4" s="6"/>
      <c r="E4" s="6"/>
    </row>
    <row r="5" spans="1:6" x14ac:dyDescent="0.35">
      <c r="A5" s="16"/>
      <c r="B5" s="14" t="s">
        <v>517</v>
      </c>
      <c r="C5" s="152"/>
      <c r="D5" s="6"/>
      <c r="E5" s="6"/>
    </row>
    <row r="6" spans="1:6" s="22" customFormat="1" ht="12" customHeight="1" x14ac:dyDescent="0.25">
      <c r="B6" s="307" t="str">
        <f>'KM1'!$B$6</f>
        <v>Cifras en millones de pesos chilenos (CLP$)</v>
      </c>
      <c r="C6" s="307"/>
      <c r="D6" s="292">
        <f>Indice!B2</f>
        <v>45627</v>
      </c>
      <c r="E6" s="302"/>
    </row>
    <row r="7" spans="1:6" s="18" customFormat="1" ht="12" x14ac:dyDescent="0.25">
      <c r="B7" s="19"/>
      <c r="C7" s="153"/>
      <c r="D7" s="129" t="s">
        <v>106</v>
      </c>
      <c r="E7" s="129" t="s">
        <v>107</v>
      </c>
    </row>
    <row r="8" spans="1:6" s="18" customFormat="1" ht="11.5" x14ac:dyDescent="0.25">
      <c r="B8" s="339"/>
      <c r="C8" s="340"/>
      <c r="D8" s="341" t="s">
        <v>518</v>
      </c>
      <c r="E8" s="343" t="s">
        <v>519</v>
      </c>
    </row>
    <row r="9" spans="1:6" s="18" customFormat="1" ht="11.5" x14ac:dyDescent="0.25">
      <c r="B9" s="339"/>
      <c r="C9" s="340"/>
      <c r="D9" s="342"/>
      <c r="E9" s="344"/>
    </row>
    <row r="10" spans="1:6" s="18" customFormat="1" ht="11.5" x14ac:dyDescent="0.25">
      <c r="B10" s="130" t="s">
        <v>166</v>
      </c>
      <c r="C10" s="158"/>
      <c r="D10" s="130"/>
      <c r="E10" s="130"/>
    </row>
    <row r="11" spans="1:6" s="18" customFormat="1" ht="14.5" x14ac:dyDescent="0.35">
      <c r="B11" s="20">
        <v>1</v>
      </c>
      <c r="C11" s="159" t="s">
        <v>520</v>
      </c>
      <c r="D11" s="140">
        <f>'[6]Salida R_LIQ1 (MM$)'!E11</f>
        <v>2202784.8278596667</v>
      </c>
      <c r="E11" s="140">
        <f>'[6]Salida R_LIQ1 (MM$)'!F11</f>
        <v>906087.05174838332</v>
      </c>
      <c r="F11"/>
    </row>
    <row r="12" spans="1:6" s="18" customFormat="1" ht="11.5" x14ac:dyDescent="0.25">
      <c r="B12" s="130" t="s">
        <v>521</v>
      </c>
      <c r="C12" s="158"/>
      <c r="D12" s="132"/>
      <c r="E12" s="132"/>
    </row>
    <row r="13" spans="1:6" s="18" customFormat="1" ht="11.5" x14ac:dyDescent="0.25">
      <c r="B13" s="21">
        <v>2</v>
      </c>
      <c r="C13" s="123" t="s">
        <v>522</v>
      </c>
      <c r="D13" s="140">
        <f>'[6]Salida R_LIQ1 (MM$)'!E13</f>
        <v>1381339.9642309998</v>
      </c>
      <c r="E13" s="131">
        <f>'[6]Salida R_LIQ1 (MM$)'!F13</f>
        <v>99689.390762566676</v>
      </c>
    </row>
    <row r="14" spans="1:6" s="18" customFormat="1" ht="11.5" x14ac:dyDescent="0.25">
      <c r="B14" s="20">
        <v>3</v>
      </c>
      <c r="C14" s="159" t="s">
        <v>523</v>
      </c>
      <c r="D14" s="140">
        <f>'[6]Salida R_LIQ1 (MM$)'!E14</f>
        <v>768892.11321066658</v>
      </c>
      <c r="E14" s="131">
        <f>'[6]Salida R_LIQ1 (MM$)'!F14</f>
        <v>38444.605660533329</v>
      </c>
    </row>
    <row r="15" spans="1:6" s="18" customFormat="1" ht="11.5" x14ac:dyDescent="0.25">
      <c r="B15" s="20">
        <v>4</v>
      </c>
      <c r="C15" s="159" t="s">
        <v>524</v>
      </c>
      <c r="D15" s="140">
        <f>'[6]Salida R_LIQ1 (MM$)'!E15</f>
        <v>612447.85102033336</v>
      </c>
      <c r="E15" s="131">
        <f>'[6]Salida R_LIQ1 (MM$)'!F15</f>
        <v>61244.78510203334</v>
      </c>
    </row>
    <row r="16" spans="1:6" s="18" customFormat="1" ht="23" x14ac:dyDescent="0.25">
      <c r="B16" s="21">
        <v>5</v>
      </c>
      <c r="C16" s="123" t="s">
        <v>525</v>
      </c>
      <c r="D16" s="140">
        <f>'[6]Salida R_LIQ1 (MM$)'!E16</f>
        <v>388444.88874766679</v>
      </c>
      <c r="E16" s="131">
        <f>'[6]Salida R_LIQ1 (MM$)'!F16</f>
        <v>351707.22162006667</v>
      </c>
    </row>
    <row r="17" spans="2:5" s="18" customFormat="1" ht="11.5" x14ac:dyDescent="0.25">
      <c r="B17" s="20">
        <v>6</v>
      </c>
      <c r="C17" s="159" t="s">
        <v>526</v>
      </c>
      <c r="D17" s="140">
        <f>'[6]Salida R_LIQ1 (MM$)'!E17</f>
        <v>0</v>
      </c>
      <c r="E17" s="131">
        <f>'[6]Salida R_LIQ1 (MM$)'!F17</f>
        <v>0</v>
      </c>
    </row>
    <row r="18" spans="2:5" s="18" customFormat="1" ht="11.5" x14ac:dyDescent="0.25">
      <c r="B18" s="20">
        <v>7</v>
      </c>
      <c r="C18" s="159" t="s">
        <v>527</v>
      </c>
      <c r="D18" s="140">
        <f>'[6]Salida R_LIQ1 (MM$)'!E18</f>
        <v>370394.18740866677</v>
      </c>
      <c r="E18" s="131">
        <f>'[6]Salida R_LIQ1 (MM$)'!F18</f>
        <v>333656.52028106665</v>
      </c>
    </row>
    <row r="19" spans="2:5" s="18" customFormat="1" ht="11.5" x14ac:dyDescent="0.25">
      <c r="B19" s="20">
        <v>8</v>
      </c>
      <c r="C19" s="159" t="s">
        <v>528</v>
      </c>
      <c r="D19" s="140">
        <f>'[6]Salida R_LIQ1 (MM$)'!E19</f>
        <v>18050.701338999999</v>
      </c>
      <c r="E19" s="131">
        <f>'[6]Salida R_LIQ1 (MM$)'!F19</f>
        <v>18050.701338999999</v>
      </c>
    </row>
    <row r="20" spans="2:5" s="18" customFormat="1" ht="23" x14ac:dyDescent="0.25">
      <c r="B20" s="21">
        <v>9</v>
      </c>
      <c r="C20" s="123" t="s">
        <v>529</v>
      </c>
      <c r="D20" s="140">
        <f>'[6]Salida R_LIQ1 (MM$)'!E20</f>
        <v>120621.75543766667</v>
      </c>
      <c r="E20" s="131">
        <f>'[6]Salida R_LIQ1 (MM$)'!F20</f>
        <v>24124.351087533334</v>
      </c>
    </row>
    <row r="21" spans="2:5" s="18" customFormat="1" ht="11.5" x14ac:dyDescent="0.25">
      <c r="B21" s="21">
        <v>10</v>
      </c>
      <c r="C21" s="123" t="s">
        <v>530</v>
      </c>
      <c r="D21" s="140">
        <f>'[6]Salida R_LIQ1 (MM$)'!E21</f>
        <v>1418038.8578916667</v>
      </c>
      <c r="E21" s="131">
        <f>'[6]Salida R_LIQ1 (MM$)'!F21</f>
        <v>308673.96417078329</v>
      </c>
    </row>
    <row r="22" spans="2:5" s="18" customFormat="1" ht="11.5" x14ac:dyDescent="0.25">
      <c r="B22" s="20">
        <v>11</v>
      </c>
      <c r="C22" s="159" t="s">
        <v>531</v>
      </c>
      <c r="D22" s="140">
        <f>'[6]Salida R_LIQ1 (MM$)'!E22</f>
        <v>168705.99014933335</v>
      </c>
      <c r="E22" s="131">
        <f>'[6]Salida R_LIQ1 (MM$)'!F22</f>
        <v>168613.15079608333</v>
      </c>
    </row>
    <row r="23" spans="2:5" s="18" customFormat="1" ht="11.5" x14ac:dyDescent="0.25">
      <c r="B23" s="20">
        <v>12</v>
      </c>
      <c r="C23" s="159" t="s">
        <v>532</v>
      </c>
      <c r="D23" s="140">
        <f>'[6]Salida R_LIQ1 (MM$)'!E23</f>
        <v>0</v>
      </c>
      <c r="E23" s="131">
        <f>'[6]Salida R_LIQ1 (MM$)'!F23</f>
        <v>0</v>
      </c>
    </row>
    <row r="24" spans="2:5" s="18" customFormat="1" ht="11.5" x14ac:dyDescent="0.25">
      <c r="B24" s="20">
        <v>13</v>
      </c>
      <c r="C24" s="159" t="s">
        <v>533</v>
      </c>
      <c r="D24" s="140">
        <f>'[6]Salida R_LIQ1 (MM$)'!E24</f>
        <v>1249332.8677423333</v>
      </c>
      <c r="E24" s="131">
        <f>'[6]Salida R_LIQ1 (MM$)'!F24</f>
        <v>140060.8133747</v>
      </c>
    </row>
    <row r="25" spans="2:5" s="18" customFormat="1" ht="11.5" x14ac:dyDescent="0.25">
      <c r="B25" s="20">
        <v>14</v>
      </c>
      <c r="C25" s="123" t="s">
        <v>534</v>
      </c>
      <c r="D25" s="140">
        <f>'[6]Salida R_LIQ1 (MM$)'!E25</f>
        <v>297697.17370366672</v>
      </c>
      <c r="E25" s="131">
        <f>'[6]Salida R_LIQ1 (MM$)'!F25</f>
        <v>297600.64968586667</v>
      </c>
    </row>
    <row r="26" spans="2:5" s="18" customFormat="1" ht="11.5" x14ac:dyDescent="0.25">
      <c r="B26" s="20">
        <v>15</v>
      </c>
      <c r="C26" s="123" t="s">
        <v>535</v>
      </c>
      <c r="D26" s="140">
        <f>'[6]Salida R_LIQ1 (MM$)'!E26</f>
        <v>369333.86448733328</v>
      </c>
      <c r="E26" s="131">
        <f>'[6]Salida R_LIQ1 (MM$)'!F26</f>
        <v>36933.386448733334</v>
      </c>
    </row>
    <row r="27" spans="2:5" s="18" customFormat="1" ht="11.5" x14ac:dyDescent="0.25">
      <c r="B27" s="21">
        <v>16</v>
      </c>
      <c r="C27" s="123" t="s">
        <v>536</v>
      </c>
      <c r="D27" s="141"/>
      <c r="E27" s="131">
        <f>'[6]Salida R_LIQ1 (MM$)'!F27</f>
        <v>1118728.96377555</v>
      </c>
    </row>
    <row r="28" spans="2:5" s="18" customFormat="1" ht="11.5" x14ac:dyDescent="0.25">
      <c r="B28" s="130" t="s">
        <v>537</v>
      </c>
      <c r="C28" s="158"/>
      <c r="D28" s="132"/>
      <c r="E28" s="132"/>
    </row>
    <row r="29" spans="2:5" s="18" customFormat="1" ht="11.5" x14ac:dyDescent="0.25">
      <c r="B29" s="21">
        <v>17</v>
      </c>
      <c r="C29" s="123" t="s">
        <v>538</v>
      </c>
      <c r="D29" s="140">
        <f>'[6]Salida R_LIQ1 (MM$)'!E29</f>
        <v>787530.53804000001</v>
      </c>
      <c r="E29" s="131">
        <f>'[6]Salida R_LIQ1 (MM$)'!F29</f>
        <v>334599.72221550002</v>
      </c>
    </row>
    <row r="30" spans="2:5" s="18" customFormat="1" ht="11.5" x14ac:dyDescent="0.25">
      <c r="B30" s="21">
        <v>18</v>
      </c>
      <c r="C30" s="160" t="s">
        <v>539</v>
      </c>
      <c r="D30" s="140">
        <f>'[6]Salida R_LIQ1 (MM$)'!E30</f>
        <v>1146610.5275306667</v>
      </c>
      <c r="E30" s="131">
        <f>'[6]Salida R_LIQ1 (MM$)'!F30</f>
        <v>318368.70069033332</v>
      </c>
    </row>
    <row r="31" spans="2:5" s="18" customFormat="1" ht="11.5" x14ac:dyDescent="0.25">
      <c r="B31" s="20">
        <v>19</v>
      </c>
      <c r="C31" s="161" t="s">
        <v>540</v>
      </c>
      <c r="D31" s="140">
        <f>'[6]Salida R_LIQ1 (MM$)'!E31</f>
        <v>319395.307547</v>
      </c>
      <c r="E31" s="131">
        <f>'[6]Salida R_LIQ1 (MM$)'!F31</f>
        <v>176275.12424499998</v>
      </c>
    </row>
    <row r="32" spans="2:5" s="18" customFormat="1" ht="11.5" x14ac:dyDescent="0.25">
      <c r="B32" s="20">
        <v>20</v>
      </c>
      <c r="C32" s="160" t="s">
        <v>541</v>
      </c>
      <c r="D32" s="141"/>
      <c r="E32" s="131">
        <f>'[6]Salida R_LIQ1 (MM$)'!F32</f>
        <v>829243.5471508333</v>
      </c>
    </row>
    <row r="33" spans="2:5" s="18" customFormat="1" ht="11.5" x14ac:dyDescent="0.25">
      <c r="B33" s="150"/>
      <c r="C33" s="162"/>
      <c r="D33" s="151"/>
      <c r="E33" s="133" t="str">
        <f>'[7]Salida R_LIQ1'!F33</f>
        <v>Total ajustado</v>
      </c>
    </row>
    <row r="34" spans="2:5" s="18" customFormat="1" ht="11.5" x14ac:dyDescent="0.25">
      <c r="B34" s="20">
        <v>21</v>
      </c>
      <c r="C34" s="160" t="s">
        <v>542</v>
      </c>
      <c r="D34" s="142"/>
      <c r="E34" s="131">
        <f>'[6]Salida R_LIQ1 (MM$)'!F34</f>
        <v>906087.05174838332</v>
      </c>
    </row>
    <row r="35" spans="2:5" s="18" customFormat="1" ht="11.5" x14ac:dyDescent="0.25">
      <c r="B35" s="20">
        <v>22</v>
      </c>
      <c r="C35" s="160" t="s">
        <v>168</v>
      </c>
      <c r="D35" s="142"/>
      <c r="E35" s="131">
        <f>'[6]Salida R_LIQ1 (MM$)'!F35</f>
        <v>349980.2925678668</v>
      </c>
    </row>
    <row r="36" spans="2:5" s="18" customFormat="1" ht="11.5" x14ac:dyDescent="0.25">
      <c r="B36" s="20">
        <v>23</v>
      </c>
      <c r="C36" s="160" t="s">
        <v>543</v>
      </c>
      <c r="D36" s="142"/>
      <c r="E36" s="134">
        <f>'[6]Salida R_LIQ1 (MM$)'!F36</f>
        <v>2.5889659246246803</v>
      </c>
    </row>
    <row r="37" spans="2:5" s="18" customFormat="1" ht="12" thickBot="1" x14ac:dyDescent="0.3">
      <c r="C37" s="153"/>
    </row>
    <row r="38" spans="2:5" s="18" customFormat="1" ht="11.5" x14ac:dyDescent="0.25">
      <c r="B38" s="29"/>
      <c r="C38" s="29"/>
      <c r="D38" s="29"/>
      <c r="E38" s="29"/>
    </row>
    <row r="39" spans="2:5" s="18" customFormat="1" ht="12" x14ac:dyDescent="0.3">
      <c r="B39" s="28" t="s">
        <v>178</v>
      </c>
      <c r="C39" s="109"/>
      <c r="D39" s="23"/>
      <c r="E39" s="23"/>
    </row>
    <row r="40" spans="2:5" s="18" customFormat="1" ht="11.5" x14ac:dyDescent="0.25">
      <c r="B40" s="309" t="s">
        <v>822</v>
      </c>
      <c r="C40" s="310"/>
      <c r="D40" s="310"/>
      <c r="E40" s="311"/>
    </row>
    <row r="41" spans="2:5" s="18" customFormat="1" ht="11.5" x14ac:dyDescent="0.25">
      <c r="B41" s="312"/>
      <c r="C41" s="308"/>
      <c r="D41" s="308"/>
      <c r="E41" s="313"/>
    </row>
    <row r="42" spans="2:5" s="18" customFormat="1" ht="11.5" x14ac:dyDescent="0.25">
      <c r="B42" s="312"/>
      <c r="C42" s="308"/>
      <c r="D42" s="308"/>
      <c r="E42" s="313"/>
    </row>
    <row r="43" spans="2:5" s="18" customFormat="1" ht="11.5" x14ac:dyDescent="0.25">
      <c r="B43" s="312"/>
      <c r="C43" s="308"/>
      <c r="D43" s="308"/>
      <c r="E43" s="313"/>
    </row>
    <row r="44" spans="2:5" s="18" customFormat="1" ht="11.5" x14ac:dyDescent="0.25">
      <c r="B44" s="312"/>
      <c r="C44" s="308"/>
      <c r="D44" s="308"/>
      <c r="E44" s="313"/>
    </row>
    <row r="45" spans="2:5" s="18" customFormat="1" ht="11.5" x14ac:dyDescent="0.25">
      <c r="B45" s="314"/>
      <c r="C45" s="315"/>
      <c r="D45" s="315"/>
      <c r="E45" s="316"/>
    </row>
    <row r="46" spans="2:5" s="18" customFormat="1" ht="12.5" thickBot="1" x14ac:dyDescent="0.35">
      <c r="C46" s="153"/>
      <c r="D46" s="23"/>
      <c r="E46" s="23"/>
    </row>
    <row r="47" spans="2:5" s="18" customFormat="1" ht="11.5" x14ac:dyDescent="0.25">
      <c r="B47" s="29"/>
      <c r="C47" s="29"/>
      <c r="D47" s="29"/>
      <c r="E47" s="29"/>
    </row>
    <row r="48" spans="2:5" s="18" customFormat="1" ht="12" x14ac:dyDescent="0.3">
      <c r="B48" s="23"/>
      <c r="C48" s="157"/>
      <c r="D48" s="23"/>
      <c r="E48" s="23"/>
    </row>
    <row r="49" spans="2:5" s="18" customFormat="1" ht="12" x14ac:dyDescent="0.3">
      <c r="B49" s="23"/>
      <c r="C49" s="157"/>
      <c r="D49" s="23"/>
      <c r="E49" s="23"/>
    </row>
    <row r="50" spans="2:5" s="18" customFormat="1" ht="12" x14ac:dyDescent="0.3">
      <c r="B50" s="23"/>
      <c r="C50" s="157"/>
      <c r="D50" s="23"/>
      <c r="E50" s="23"/>
    </row>
    <row r="51" spans="2:5" s="18" customFormat="1" ht="12" x14ac:dyDescent="0.3">
      <c r="B51" s="23"/>
      <c r="C51" s="157"/>
      <c r="D51" s="23"/>
      <c r="E51" s="23"/>
    </row>
    <row r="52" spans="2:5" s="18" customFormat="1" ht="12" x14ac:dyDescent="0.3">
      <c r="B52" s="23"/>
      <c r="C52" s="157"/>
      <c r="D52" s="23"/>
      <c r="E52" s="23"/>
    </row>
    <row r="53" spans="2:5" s="18" customFormat="1" ht="12" x14ac:dyDescent="0.3">
      <c r="B53" s="23"/>
      <c r="C53" s="157"/>
      <c r="D53" s="23"/>
      <c r="E53" s="23"/>
    </row>
    <row r="54" spans="2:5" s="18" customFormat="1" ht="12" x14ac:dyDescent="0.3">
      <c r="B54" s="23"/>
      <c r="C54" s="157"/>
      <c r="D54" s="23"/>
      <c r="E54" s="23"/>
    </row>
    <row r="55" spans="2:5" s="18" customFormat="1" ht="12" x14ac:dyDescent="0.3">
      <c r="B55" s="23"/>
      <c r="C55" s="157"/>
      <c r="D55" s="23"/>
      <c r="E55" s="23"/>
    </row>
    <row r="56" spans="2:5" s="18" customFormat="1" ht="12" x14ac:dyDescent="0.3">
      <c r="B56" s="23"/>
      <c r="C56" s="157"/>
      <c r="D56" s="23"/>
      <c r="E56" s="23"/>
    </row>
    <row r="57" spans="2:5" s="18" customFormat="1" ht="12" x14ac:dyDescent="0.3">
      <c r="B57" s="23"/>
      <c r="C57" s="157"/>
      <c r="D57" s="23"/>
      <c r="E57" s="23"/>
    </row>
    <row r="58" spans="2:5" s="18" customFormat="1" ht="12" x14ac:dyDescent="0.3">
      <c r="B58" s="23"/>
      <c r="C58" s="157"/>
      <c r="D58" s="23"/>
      <c r="E58" s="23"/>
    </row>
    <row r="59" spans="2:5" s="18" customFormat="1" ht="12" x14ac:dyDescent="0.3">
      <c r="B59" s="23"/>
      <c r="C59" s="157"/>
      <c r="D59" s="23"/>
      <c r="E59" s="23"/>
    </row>
    <row r="60" spans="2:5" s="18" customFormat="1" ht="12" x14ac:dyDescent="0.3">
      <c r="B60" s="23"/>
      <c r="C60" s="157"/>
      <c r="D60" s="23"/>
      <c r="E60" s="23"/>
    </row>
    <row r="61" spans="2:5" s="18" customFormat="1" ht="12" x14ac:dyDescent="0.3">
      <c r="B61" s="23"/>
      <c r="C61" s="157"/>
      <c r="D61" s="23"/>
      <c r="E61" s="23"/>
    </row>
    <row r="62" spans="2:5" s="18" customFormat="1" ht="12" x14ac:dyDescent="0.3">
      <c r="B62" s="23"/>
      <c r="C62" s="157"/>
      <c r="D62" s="23"/>
      <c r="E62" s="23"/>
    </row>
    <row r="63" spans="2:5" s="18" customFormat="1" ht="12" x14ac:dyDescent="0.3">
      <c r="B63" s="23"/>
      <c r="C63" s="157"/>
      <c r="D63" s="23"/>
      <c r="E63" s="23"/>
    </row>
    <row r="64" spans="2:5" s="18" customFormat="1" ht="12" x14ac:dyDescent="0.3">
      <c r="B64" s="23"/>
      <c r="C64" s="157"/>
      <c r="D64" s="23"/>
      <c r="E64" s="23"/>
    </row>
    <row r="65" spans="2:5" s="18" customFormat="1" ht="12" x14ac:dyDescent="0.3">
      <c r="B65" s="23"/>
      <c r="C65" s="157"/>
      <c r="D65" s="23"/>
      <c r="E65" s="23"/>
    </row>
    <row r="66" spans="2:5" s="18" customFormat="1" ht="12" x14ac:dyDescent="0.3">
      <c r="B66" s="23"/>
      <c r="C66" s="157"/>
      <c r="D66" s="23"/>
      <c r="E66" s="23"/>
    </row>
    <row r="67" spans="2:5" s="18" customFormat="1" ht="12" x14ac:dyDescent="0.3">
      <c r="B67" s="23"/>
      <c r="C67" s="157"/>
      <c r="D67" s="23"/>
      <c r="E67" s="23"/>
    </row>
    <row r="68" spans="2:5" s="18" customFormat="1" ht="12" x14ac:dyDescent="0.3">
      <c r="B68" s="23"/>
      <c r="C68" s="157"/>
      <c r="D68" s="23"/>
      <c r="E68" s="23"/>
    </row>
    <row r="69" spans="2:5" s="18" customFormat="1" ht="12" x14ac:dyDescent="0.3">
      <c r="B69" s="23"/>
      <c r="C69" s="157"/>
      <c r="D69" s="23"/>
      <c r="E69" s="23"/>
    </row>
    <row r="70" spans="2:5" s="18" customFormat="1" ht="12" x14ac:dyDescent="0.3">
      <c r="B70" s="23"/>
      <c r="C70" s="157"/>
      <c r="D70" s="23"/>
      <c r="E70" s="23"/>
    </row>
    <row r="71" spans="2:5" s="18" customFormat="1" ht="12" x14ac:dyDescent="0.3">
      <c r="B71" s="23"/>
      <c r="C71" s="157"/>
      <c r="D71" s="23"/>
      <c r="E71" s="23"/>
    </row>
    <row r="72" spans="2:5" s="18" customFormat="1" ht="11.5" x14ac:dyDescent="0.25">
      <c r="C72" s="153"/>
    </row>
    <row r="73" spans="2:5" s="18" customFormat="1" ht="11.5" x14ac:dyDescent="0.25">
      <c r="C73" s="153"/>
    </row>
    <row r="74" spans="2:5" s="18" customFormat="1" ht="11.5" x14ac:dyDescent="0.25">
      <c r="C74" s="153"/>
    </row>
    <row r="75" spans="2:5" s="18" customFormat="1" ht="11.5" x14ac:dyDescent="0.25">
      <c r="C75" s="153"/>
    </row>
    <row r="76" spans="2:5" s="18" customFormat="1" ht="11.5" x14ac:dyDescent="0.25">
      <c r="C76" s="153"/>
    </row>
    <row r="77" spans="2:5" s="18" customFormat="1" ht="11.5" x14ac:dyDescent="0.25">
      <c r="C77" s="153"/>
    </row>
    <row r="78" spans="2:5" s="18" customFormat="1" ht="11.5" x14ac:dyDescent="0.25">
      <c r="C78" s="153"/>
    </row>
    <row r="79" spans="2:5" s="18" customFormat="1" ht="11.5" x14ac:dyDescent="0.25">
      <c r="C79" s="153"/>
    </row>
    <row r="80" spans="2:5" s="18" customFormat="1" ht="11.5" x14ac:dyDescent="0.25">
      <c r="C80" s="153"/>
    </row>
    <row r="81" spans="3:3" s="18" customFormat="1" ht="11.5" x14ac:dyDescent="0.25">
      <c r="C81" s="153"/>
    </row>
    <row r="82" spans="3:3" s="18" customFormat="1" ht="11.5" x14ac:dyDescent="0.25">
      <c r="C82" s="153"/>
    </row>
    <row r="83" spans="3:3" s="22" customFormat="1" ht="11.5" x14ac:dyDescent="0.25">
      <c r="C83" s="109"/>
    </row>
    <row r="84" spans="3:3" s="22" customFormat="1" ht="11.5" x14ac:dyDescent="0.25">
      <c r="C84" s="109"/>
    </row>
    <row r="85" spans="3:3" s="22" customFormat="1" ht="11.5" x14ac:dyDescent="0.25">
      <c r="C85" s="109"/>
    </row>
    <row r="86" spans="3:3" s="22" customFormat="1" ht="11.5" x14ac:dyDescent="0.25">
      <c r="C86" s="109"/>
    </row>
    <row r="87" spans="3:3" s="22" customFormat="1" ht="11.5" x14ac:dyDescent="0.25">
      <c r="C87" s="109"/>
    </row>
    <row r="88" spans="3:3" s="22" customFormat="1" ht="11.5" x14ac:dyDescent="0.25">
      <c r="C88" s="109"/>
    </row>
    <row r="89" spans="3:3" s="22" customFormat="1" ht="11.5" x14ac:dyDescent="0.25">
      <c r="C89" s="109"/>
    </row>
    <row r="90" spans="3:3" s="22" customFormat="1" ht="11.5" x14ac:dyDescent="0.25">
      <c r="C90" s="109"/>
    </row>
  </sheetData>
  <mergeCells count="7">
    <mergeCell ref="B40:E45"/>
    <mergeCell ref="B6:C6"/>
    <mergeCell ref="D6:E6"/>
    <mergeCell ref="B8:B9"/>
    <mergeCell ref="C8:C9"/>
    <mergeCell ref="D8:D9"/>
    <mergeCell ref="E8:E9"/>
  </mergeCells>
  <pageMargins left="0.7" right="0.7" top="0.75" bottom="0.75" header="0.3" footer="0.3"/>
  <pageSetup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4564-E09B-4EED-9726-9992BA8A7D2D}">
  <sheetPr>
    <tabColor rgb="FF7030A0"/>
    <pageSetUpPr fitToPage="1"/>
  </sheetPr>
  <dimension ref="A1:H99"/>
  <sheetViews>
    <sheetView showGridLines="0" topLeftCell="A21" zoomScale="70" zoomScaleNormal="70" zoomScaleSheetLayoutView="100" workbookViewId="0">
      <selection activeCell="D11" sqref="D11:H45"/>
    </sheetView>
  </sheetViews>
  <sheetFormatPr baseColWidth="10" defaultColWidth="10.26953125" defaultRowHeight="15.5" x14ac:dyDescent="0.35"/>
  <cols>
    <col min="1" max="1" width="5.7265625" style="13" customWidth="1"/>
    <col min="2" max="2" width="10.26953125" style="13"/>
    <col min="3" max="3" width="102.453125" style="97" customWidth="1"/>
    <col min="4" max="4" width="18.36328125" style="13" customWidth="1"/>
    <col min="5" max="5" width="14.26953125" style="13" customWidth="1"/>
    <col min="6" max="6" width="18.08984375" style="13" customWidth="1"/>
    <col min="7" max="7" width="11.54296875" style="13" customWidth="1"/>
    <col min="8" max="8" width="11.90625" style="13" customWidth="1"/>
    <col min="9" max="16384" width="10.26953125" style="13"/>
  </cols>
  <sheetData>
    <row r="1" spans="1:8" ht="11.25" customHeight="1" x14ac:dyDescent="0.35">
      <c r="B1" s="15"/>
      <c r="C1" s="96"/>
      <c r="D1" s="15"/>
      <c r="E1" s="15"/>
      <c r="F1" s="15"/>
      <c r="G1" s="15"/>
      <c r="H1" s="15"/>
    </row>
    <row r="2" spans="1:8" ht="11.25" customHeight="1" x14ac:dyDescent="0.35">
      <c r="B2" s="15"/>
      <c r="C2" s="96"/>
      <c r="D2" s="15"/>
      <c r="E2" s="15"/>
      <c r="F2" s="15"/>
      <c r="G2" s="15"/>
      <c r="H2" s="15"/>
    </row>
    <row r="4" spans="1:8" x14ac:dyDescent="0.35">
      <c r="B4" s="6"/>
      <c r="C4" s="152"/>
      <c r="D4" s="6"/>
      <c r="E4" s="6"/>
      <c r="F4" s="6"/>
      <c r="G4" s="6"/>
    </row>
    <row r="5" spans="1:8" x14ac:dyDescent="0.35">
      <c r="A5" s="16"/>
      <c r="B5" s="14" t="s">
        <v>544</v>
      </c>
      <c r="C5" s="152"/>
      <c r="D5" s="6"/>
      <c r="E5" s="6"/>
      <c r="F5" s="6"/>
      <c r="G5" s="6"/>
    </row>
    <row r="6" spans="1:8" ht="15" customHeight="1" x14ac:dyDescent="0.35">
      <c r="A6" s="16"/>
      <c r="B6" s="307" t="str">
        <f>'KM1'!$B$6</f>
        <v>Cifras en millones de pesos chilenos (CLP$)</v>
      </c>
      <c r="C6" s="307"/>
      <c r="D6" s="305">
        <f>Indice!$B$2</f>
        <v>45627</v>
      </c>
      <c r="E6" s="306"/>
      <c r="F6" s="306"/>
      <c r="G6" s="306"/>
      <c r="H6" s="306"/>
    </row>
    <row r="7" spans="1:8" s="22" customFormat="1" ht="11.5" x14ac:dyDescent="0.25">
      <c r="C7" s="109"/>
      <c r="D7" s="31" t="s">
        <v>106</v>
      </c>
      <c r="E7" s="31" t="s">
        <v>107</v>
      </c>
      <c r="F7" s="31" t="s">
        <v>180</v>
      </c>
      <c r="G7" s="31" t="s">
        <v>209</v>
      </c>
      <c r="H7" s="31" t="s">
        <v>210</v>
      </c>
    </row>
    <row r="8" spans="1:8" s="22" customFormat="1" ht="11.5" x14ac:dyDescent="0.25">
      <c r="B8" s="62"/>
      <c r="C8" s="109"/>
      <c r="D8" s="291" t="s">
        <v>545</v>
      </c>
      <c r="E8" s="292"/>
      <c r="F8" s="292"/>
      <c r="G8" s="302"/>
      <c r="H8" s="352" t="s">
        <v>546</v>
      </c>
    </row>
    <row r="9" spans="1:8" s="18" customFormat="1" ht="23" x14ac:dyDescent="0.25">
      <c r="B9" s="19"/>
      <c r="C9" s="153"/>
      <c r="D9" s="55" t="s">
        <v>547</v>
      </c>
      <c r="E9" s="55" t="s">
        <v>548</v>
      </c>
      <c r="F9" s="55" t="s">
        <v>549</v>
      </c>
      <c r="G9" s="55" t="s">
        <v>550</v>
      </c>
      <c r="H9" s="353"/>
    </row>
    <row r="10" spans="1:8" s="18" customFormat="1" ht="11.5" x14ac:dyDescent="0.25">
      <c r="B10" s="350" t="s">
        <v>551</v>
      </c>
      <c r="C10" s="351"/>
      <c r="D10" s="39"/>
      <c r="E10" s="39"/>
      <c r="F10" s="39"/>
      <c r="G10" s="39"/>
      <c r="H10" s="39"/>
    </row>
    <row r="11" spans="1:8" s="18" customFormat="1" ht="11.5" x14ac:dyDescent="0.25">
      <c r="B11" s="43">
        <v>1</v>
      </c>
      <c r="C11" s="154" t="s">
        <v>552</v>
      </c>
      <c r="D11" s="145">
        <f>'[6]Salida R_LIQ2 (MM$)'!D11</f>
        <v>932459.97420299996</v>
      </c>
      <c r="E11" s="145">
        <f>'[6]Salida R_LIQ2 (MM$)'!E11</f>
        <v>0</v>
      </c>
      <c r="F11" s="145">
        <f>'[6]Salida R_LIQ2 (MM$)'!F11</f>
        <v>0</v>
      </c>
      <c r="G11" s="145">
        <f>'[6]Salida R_LIQ2 (MM$)'!G11</f>
        <v>352755.211236</v>
      </c>
      <c r="H11" s="145">
        <f>'[6]Salida R_LIQ2 (MM$)'!H11</f>
        <v>1248982.3380186667</v>
      </c>
    </row>
    <row r="12" spans="1:8" s="18" customFormat="1" ht="11.5" x14ac:dyDescent="0.25">
      <c r="B12" s="40">
        <v>2</v>
      </c>
      <c r="C12" s="155" t="s">
        <v>553</v>
      </c>
      <c r="D12" s="42">
        <f>'[6]Salida R_LIQ2 (MM$)'!D12</f>
        <v>932459.97420299996</v>
      </c>
      <c r="E12" s="42">
        <f>'[6]Salida R_LIQ2 (MM$)'!E12</f>
        <v>0</v>
      </c>
      <c r="F12" s="42">
        <f>'[6]Salida R_LIQ2 (MM$)'!F12</f>
        <v>0</v>
      </c>
      <c r="G12" s="42">
        <f>'[6]Salida R_LIQ2 (MM$)'!G12</f>
        <v>352755.211236</v>
      </c>
      <c r="H12" s="42">
        <f>'[6]Salida R_LIQ2 (MM$)'!H12</f>
        <v>1248982.3380186667</v>
      </c>
    </row>
    <row r="13" spans="1:8" s="18" customFormat="1" ht="11.5" x14ac:dyDescent="0.25">
      <c r="B13" s="40">
        <v>3</v>
      </c>
      <c r="C13" s="155" t="s">
        <v>554</v>
      </c>
      <c r="D13" s="42">
        <f>'[6]Salida R_LIQ2 (MM$)'!D13</f>
        <v>0</v>
      </c>
      <c r="E13" s="42">
        <f>'[6]Salida R_LIQ2 (MM$)'!E13</f>
        <v>0</v>
      </c>
      <c r="F13" s="42">
        <f>'[6]Salida R_LIQ2 (MM$)'!F13</f>
        <v>0</v>
      </c>
      <c r="G13" s="42">
        <f>'[6]Salida R_LIQ2 (MM$)'!G13</f>
        <v>0</v>
      </c>
      <c r="H13" s="42">
        <f>'[6]Salida R_LIQ2 (MM$)'!H13</f>
        <v>0</v>
      </c>
    </row>
    <row r="14" spans="1:8" s="18" customFormat="1" ht="23" x14ac:dyDescent="0.25">
      <c r="B14" s="43">
        <v>4</v>
      </c>
      <c r="C14" s="154" t="s">
        <v>522</v>
      </c>
      <c r="D14" s="145">
        <f>'[6]Salida R_LIQ2 (MM$)'!D14</f>
        <v>763221.52067666675</v>
      </c>
      <c r="E14" s="145">
        <f>'[6]Salida R_LIQ2 (MM$)'!E14</f>
        <v>826683.70990866679</v>
      </c>
      <c r="F14" s="145">
        <f>'[6]Salida R_LIQ2 (MM$)'!F14</f>
        <v>19170.688074000002</v>
      </c>
      <c r="G14" s="145">
        <f>'[6]Salida R_LIQ2 (MM$)'!G14</f>
        <v>7459.8429163333331</v>
      </c>
      <c r="H14" s="145">
        <f>'[6]Salida R_LIQ2 (MM$)'!H14</f>
        <v>1455628.1697097332</v>
      </c>
    </row>
    <row r="15" spans="1:8" s="18" customFormat="1" ht="11.5" x14ac:dyDescent="0.25">
      <c r="B15" s="40">
        <v>5</v>
      </c>
      <c r="C15" s="155" t="s">
        <v>523</v>
      </c>
      <c r="D15" s="42">
        <f>'[6]Salida R_LIQ2 (MM$)'!D15</f>
        <v>763221.52067666675</v>
      </c>
      <c r="E15" s="42">
        <f>'[6]Salida R_LIQ2 (MM$)'!E15</f>
        <v>8817.7946096666674</v>
      </c>
      <c r="F15" s="42">
        <f>'[6]Salida R_LIQ2 (MM$)'!F15</f>
        <v>4471.8459150000008</v>
      </c>
      <c r="G15" s="42">
        <f>'[6]Salida R_LIQ2 (MM$)'!G15</f>
        <v>6231.894773</v>
      </c>
      <c r="H15" s="42">
        <f>'[6]Salida R_LIQ2 (MM$)'!H15</f>
        <v>705091.9398542</v>
      </c>
    </row>
    <row r="16" spans="1:8" s="18" customFormat="1" ht="11.5" x14ac:dyDescent="0.25">
      <c r="B16" s="40">
        <v>6</v>
      </c>
      <c r="C16" s="155" t="s">
        <v>524</v>
      </c>
      <c r="D16" s="42">
        <f>'[6]Salida R_LIQ2 (MM$)'!D16</f>
        <v>0</v>
      </c>
      <c r="E16" s="42">
        <f>'[6]Salida R_LIQ2 (MM$)'!E16</f>
        <v>817865.9152990001</v>
      </c>
      <c r="F16" s="42">
        <f>'[6]Salida R_LIQ2 (MM$)'!F16</f>
        <v>14698.842159000002</v>
      </c>
      <c r="G16" s="42">
        <f>'[6]Salida R_LIQ2 (MM$)'!G16</f>
        <v>1227.9481433333333</v>
      </c>
      <c r="H16" s="42">
        <f>'[6]Salida R_LIQ2 (MM$)'!H16</f>
        <v>750536.22985553334</v>
      </c>
    </row>
    <row r="17" spans="2:8" s="18" customFormat="1" ht="11.5" x14ac:dyDescent="0.25">
      <c r="B17" s="43">
        <v>7</v>
      </c>
      <c r="C17" s="154" t="s">
        <v>555</v>
      </c>
      <c r="D17" s="145">
        <f>'[6]Salida R_LIQ2 (MM$)'!D17</f>
        <v>190873.79717066666</v>
      </c>
      <c r="E17" s="145">
        <f>'[6]Salida R_LIQ2 (MM$)'!E17</f>
        <v>1462832.202823</v>
      </c>
      <c r="F17" s="145">
        <f>'[6]Salida R_LIQ2 (MM$)'!F17</f>
        <v>940746.51705066673</v>
      </c>
      <c r="G17" s="145">
        <f>'[6]Salida R_LIQ2 (MM$)'!G17</f>
        <v>431095.41113399994</v>
      </c>
      <c r="H17" s="145">
        <f>'[6]Salida R_LIQ2 (MM$)'!H17</f>
        <v>1133504.6818668332</v>
      </c>
    </row>
    <row r="18" spans="2:8" s="18" customFormat="1" ht="11.5" x14ac:dyDescent="0.25">
      <c r="B18" s="40">
        <v>8</v>
      </c>
      <c r="C18" s="155" t="s">
        <v>526</v>
      </c>
      <c r="D18" s="42">
        <f>'[6]Salida R_LIQ2 (MM$)'!D18</f>
        <v>0</v>
      </c>
      <c r="E18" s="42">
        <f>'[6]Salida R_LIQ2 (MM$)'!E18</f>
        <v>0</v>
      </c>
      <c r="F18" s="42">
        <f>'[6]Salida R_LIQ2 (MM$)'!F18</f>
        <v>0</v>
      </c>
      <c r="G18" s="42">
        <f>'[6]Salida R_LIQ2 (MM$)'!G18</f>
        <v>0</v>
      </c>
      <c r="H18" s="42">
        <f>'[6]Salida R_LIQ2 (MM$)'!H18</f>
        <v>0</v>
      </c>
    </row>
    <row r="19" spans="2:8" s="18" customFormat="1" ht="11.5" x14ac:dyDescent="0.25">
      <c r="B19" s="40">
        <v>9</v>
      </c>
      <c r="C19" s="155" t="s">
        <v>556</v>
      </c>
      <c r="D19" s="42">
        <f>'[6]Salida R_LIQ2 (MM$)'!D19</f>
        <v>190873.79717066666</v>
      </c>
      <c r="E19" s="42">
        <f>'[6]Salida R_LIQ2 (MM$)'!E19</f>
        <v>1462832.202823</v>
      </c>
      <c r="F19" s="42">
        <f>'[6]Salida R_LIQ2 (MM$)'!F19</f>
        <v>940746.51705066673</v>
      </c>
      <c r="G19" s="42">
        <f>'[6]Salida R_LIQ2 (MM$)'!G19</f>
        <v>431095.41113399994</v>
      </c>
      <c r="H19" s="42">
        <f>'[6]Salida R_LIQ2 (MM$)'!H19</f>
        <v>1133504.6818668332</v>
      </c>
    </row>
    <row r="20" spans="2:8" s="18" customFormat="1" ht="11.5" x14ac:dyDescent="0.25">
      <c r="B20" s="40">
        <v>10</v>
      </c>
      <c r="C20" s="155" t="s">
        <v>557</v>
      </c>
      <c r="D20" s="42">
        <f>'[6]Salida R_LIQ2 (MM$)'!D20</f>
        <v>0</v>
      </c>
      <c r="E20" s="42">
        <f>'[6]Salida R_LIQ2 (MM$)'!E20</f>
        <v>135848.82022933333</v>
      </c>
      <c r="F20" s="42">
        <f>'[6]Salida R_LIQ2 (MM$)'!F20</f>
        <v>0</v>
      </c>
      <c r="G20" s="42">
        <f>'[6]Salida R_LIQ2 (MM$)'!G20</f>
        <v>0</v>
      </c>
      <c r="H20" s="42">
        <f>'[6]Salida R_LIQ2 (MM$)'!H20</f>
        <v>0</v>
      </c>
    </row>
    <row r="21" spans="2:8" s="18" customFormat="1" ht="11.5" x14ac:dyDescent="0.25">
      <c r="B21" s="43">
        <v>11</v>
      </c>
      <c r="C21" s="154" t="s">
        <v>558</v>
      </c>
      <c r="D21" s="145">
        <f>'[6]Salida R_LIQ2 (MM$)'!D21</f>
        <v>861636.19548966677</v>
      </c>
      <c r="E21" s="145">
        <f>'[6]Salida R_LIQ2 (MM$)'!E21</f>
        <v>455023.15610000002</v>
      </c>
      <c r="F21" s="145">
        <f>'[6]Salida R_LIQ2 (MM$)'!F21</f>
        <v>326448.15282166662</v>
      </c>
      <c r="G21" s="145">
        <f>'[6]Salida R_LIQ2 (MM$)'!G21</f>
        <v>2725553.91567</v>
      </c>
      <c r="H21" s="145">
        <f>'[6]Salida R_LIQ2 (MM$)'!H21</f>
        <v>2809363.8022294994</v>
      </c>
    </row>
    <row r="22" spans="2:8" s="18" customFormat="1" ht="11.5" x14ac:dyDescent="0.25">
      <c r="B22" s="40">
        <v>12</v>
      </c>
      <c r="C22" s="155" t="s">
        <v>559</v>
      </c>
      <c r="D22" s="38"/>
      <c r="E22" s="42">
        <f>'[6]Salida R_LIQ2 (MM$)'!E22</f>
        <v>157341.66777100001</v>
      </c>
      <c r="F22" s="42">
        <f>'[6]Salida R_LIQ2 (MM$)'!F22</f>
        <v>34946.597293999999</v>
      </c>
      <c r="G22" s="42">
        <f>'[6]Salida R_LIQ2 (MM$)'!G22</f>
        <v>61940.89120433334</v>
      </c>
      <c r="H22" s="38"/>
    </row>
    <row r="23" spans="2:8" s="18" customFormat="1" ht="11.5" x14ac:dyDescent="0.25">
      <c r="B23" s="40">
        <v>13</v>
      </c>
      <c r="C23" s="155" t="s">
        <v>560</v>
      </c>
      <c r="D23" s="42">
        <f>'[6]Salida R_LIQ2 (MM$)'!D23</f>
        <v>861636.19548966677</v>
      </c>
      <c r="E23" s="42">
        <f>'[6]Salida R_LIQ2 (MM$)'!E23</f>
        <v>297681.48832900001</v>
      </c>
      <c r="F23" s="42">
        <f>'[6]Salida R_LIQ2 (MM$)'!F23</f>
        <v>291501.55552766664</v>
      </c>
      <c r="G23" s="42">
        <f>'[6]Salida R_LIQ2 (MM$)'!G23</f>
        <v>2663613.0244656666</v>
      </c>
      <c r="H23" s="42">
        <f>'[6]Salida R_LIQ2 (MM$)'!H23</f>
        <v>2809363.8022294994</v>
      </c>
    </row>
    <row r="24" spans="2:8" s="18" customFormat="1" ht="11.5" x14ac:dyDescent="0.25">
      <c r="B24" s="43">
        <v>14</v>
      </c>
      <c r="C24" s="154" t="s">
        <v>561</v>
      </c>
      <c r="D24" s="38">
        <f>'[6]Salida R_LIQ2 (MM$)'!D24</f>
        <v>0</v>
      </c>
      <c r="E24" s="38">
        <f>'[6]Salida R_LIQ2 (MM$)'!E24</f>
        <v>0</v>
      </c>
      <c r="F24" s="38">
        <f>'[6]Salida R_LIQ2 (MM$)'!F24</f>
        <v>0</v>
      </c>
      <c r="G24" s="38">
        <f>'[6]Salida R_LIQ2 (MM$)'!G24</f>
        <v>0</v>
      </c>
      <c r="H24" s="145">
        <f>'[6]Salida R_LIQ2 (MM$)'!H24</f>
        <v>6647478.9918247322</v>
      </c>
    </row>
    <row r="25" spans="2:8" s="18" customFormat="1" ht="11.5" x14ac:dyDescent="0.25">
      <c r="B25" s="350" t="s">
        <v>562</v>
      </c>
      <c r="C25" s="351"/>
      <c r="D25" s="39">
        <f>'[6]Salida R_LIQ2 (MM$)'!D25</f>
        <v>0</v>
      </c>
      <c r="E25" s="39">
        <f>'[6]Salida R_LIQ2 (MM$)'!E25</f>
        <v>0</v>
      </c>
      <c r="F25" s="39">
        <f>'[6]Salida R_LIQ2 (MM$)'!F25</f>
        <v>0</v>
      </c>
      <c r="G25" s="39">
        <f>'[6]Salida R_LIQ2 (MM$)'!G25</f>
        <v>0</v>
      </c>
      <c r="H25" s="39">
        <f>'[6]Salida R_LIQ2 (MM$)'!H25</f>
        <v>0</v>
      </c>
    </row>
    <row r="26" spans="2:8" s="18" customFormat="1" ht="11.5" x14ac:dyDescent="0.25">
      <c r="B26" s="43">
        <v>15</v>
      </c>
      <c r="C26" s="154" t="s">
        <v>563</v>
      </c>
      <c r="D26" s="178">
        <f>'[6]Salida R_LIQ2 (MM$)'!D26</f>
        <v>906873.38573433331</v>
      </c>
      <c r="E26" s="178">
        <f>'[6]Salida R_LIQ2 (MM$)'!E26</f>
        <v>-29612.646977333334</v>
      </c>
      <c r="F26" s="178">
        <f>'[6]Salida R_LIQ2 (MM$)'!F26</f>
        <v>0</v>
      </c>
      <c r="G26" s="178">
        <f>'[6]Salida R_LIQ2 (MM$)'!G26</f>
        <v>0</v>
      </c>
      <c r="H26" s="145">
        <f>'[6]Salida R_LIQ2 (MM$)'!H26</f>
        <v>32803.162628916674</v>
      </c>
    </row>
    <row r="27" spans="2:8" s="18" customFormat="1" ht="11.5" x14ac:dyDescent="0.25">
      <c r="B27" s="43">
        <v>16</v>
      </c>
      <c r="C27" s="154" t="s">
        <v>564</v>
      </c>
      <c r="D27" s="145">
        <f>'[6]Salida R_LIQ2 (MM$)'!D27</f>
        <v>-15065.053540333334</v>
      </c>
      <c r="E27" s="145">
        <f>'[6]Salida R_LIQ2 (MM$)'!E27</f>
        <v>195091.14639633332</v>
      </c>
      <c r="F27" s="145">
        <f>'[6]Salida R_LIQ2 (MM$)'!F27</f>
        <v>5770.4995306666679</v>
      </c>
      <c r="G27" s="145">
        <f>'[6]Salida R_LIQ2 (MM$)'!G27</f>
        <v>1332.854789</v>
      </c>
      <c r="H27" s="145">
        <f>'[6]Salida R_LIQ2 (MM$)'!H27</f>
        <v>20694.741931583332</v>
      </c>
    </row>
    <row r="28" spans="2:8" s="18" customFormat="1" ht="23" x14ac:dyDescent="0.25">
      <c r="B28" s="43">
        <v>17</v>
      </c>
      <c r="C28" s="154" t="s">
        <v>565</v>
      </c>
      <c r="D28" s="145">
        <f>'[6]Salida R_LIQ2 (MM$)'!D28</f>
        <v>0</v>
      </c>
      <c r="E28" s="145">
        <f>'[6]Salida R_LIQ2 (MM$)'!E28</f>
        <v>2031660.8365410001</v>
      </c>
      <c r="F28" s="145">
        <f>'[6]Salida R_LIQ2 (MM$)'!F28</f>
        <v>769967.24629133334</v>
      </c>
      <c r="G28" s="145">
        <f>'[6]Salida R_LIQ2 (MM$)'!G28</f>
        <v>4805826.0676813331</v>
      </c>
      <c r="H28" s="145">
        <f>'[6]Salida R_LIQ2 (MM$)'!H28</f>
        <v>5557977.9065236161</v>
      </c>
    </row>
    <row r="29" spans="2:8" s="18" customFormat="1" ht="11.5" x14ac:dyDescent="0.25">
      <c r="B29" s="40">
        <v>18</v>
      </c>
      <c r="C29" s="155" t="s">
        <v>566</v>
      </c>
      <c r="D29" s="145">
        <f>'[6]Salida R_LIQ2 (MM$)'!D29</f>
        <v>0</v>
      </c>
      <c r="E29" s="145">
        <f>'[6]Salida R_LIQ2 (MM$)'!E29</f>
        <v>0</v>
      </c>
      <c r="F29" s="145">
        <f>'[6]Salida R_LIQ2 (MM$)'!F29</f>
        <v>0</v>
      </c>
      <c r="G29" s="145">
        <f>'[6]Salida R_LIQ2 (MM$)'!G29</f>
        <v>0</v>
      </c>
      <c r="H29" s="145">
        <f>'[6]Salida R_LIQ2 (MM$)'!H29</f>
        <v>0</v>
      </c>
    </row>
    <row r="30" spans="2:8" s="18" customFormat="1" ht="23" x14ac:dyDescent="0.25">
      <c r="B30" s="40">
        <v>19</v>
      </c>
      <c r="C30" s="155" t="s">
        <v>567</v>
      </c>
      <c r="D30" s="42">
        <f>'[6]Salida R_LIQ2 (MM$)'!D30</f>
        <v>0</v>
      </c>
      <c r="E30" s="42">
        <f>'[6]Salida R_LIQ2 (MM$)'!E30</f>
        <v>0</v>
      </c>
      <c r="F30" s="42">
        <f>'[6]Salida R_LIQ2 (MM$)'!F30</f>
        <v>0</v>
      </c>
      <c r="G30" s="42">
        <f>'[6]Salida R_LIQ2 (MM$)'!G30</f>
        <v>0</v>
      </c>
      <c r="H30" s="42">
        <f>'[6]Salida R_LIQ2 (MM$)'!H30</f>
        <v>0</v>
      </c>
    </row>
    <row r="31" spans="2:8" s="18" customFormat="1" ht="23" x14ac:dyDescent="0.25">
      <c r="B31" s="40">
        <v>20</v>
      </c>
      <c r="C31" s="155" t="s">
        <v>568</v>
      </c>
      <c r="D31" s="42">
        <f>'[6]Salida R_LIQ2 (MM$)'!D31</f>
        <v>0</v>
      </c>
      <c r="E31" s="42">
        <f>'[6]Salida R_LIQ2 (MM$)'!E31</f>
        <v>1989190.0117403334</v>
      </c>
      <c r="F31" s="42">
        <f>'[6]Salida R_LIQ2 (MM$)'!F31</f>
        <v>738479.87799466669</v>
      </c>
      <c r="G31" s="42">
        <f>'[6]Salida R_LIQ2 (MM$)'!G31</f>
        <v>3599594.8948693331</v>
      </c>
      <c r="H31" s="42">
        <f>'[6]Salida R_LIQ2 (MM$)'!H31</f>
        <v>4553415.5551403156</v>
      </c>
    </row>
    <row r="32" spans="2:8" s="18" customFormat="1" ht="14.25" customHeight="1" x14ac:dyDescent="0.25">
      <c r="B32" s="34">
        <v>21</v>
      </c>
      <c r="C32" s="156" t="s">
        <v>569</v>
      </c>
      <c r="D32" s="38"/>
      <c r="E32" s="38"/>
      <c r="F32" s="38"/>
      <c r="G32" s="38"/>
      <c r="H32" s="38"/>
    </row>
    <row r="33" spans="2:8" s="18" customFormat="1" ht="14.25" customHeight="1" x14ac:dyDescent="0.25">
      <c r="B33" s="43">
        <v>22</v>
      </c>
      <c r="C33" s="154" t="s">
        <v>570</v>
      </c>
      <c r="D33" s="145">
        <f>'[6]Salida R_LIQ2 (MM$)'!D33</f>
        <v>0</v>
      </c>
      <c r="E33" s="145">
        <f>'[6]Salida R_LIQ2 (MM$)'!E33</f>
        <v>31529.507942000004</v>
      </c>
      <c r="F33" s="145">
        <f>'[6]Salida R_LIQ2 (MM$)'!F33</f>
        <v>31487.368296666667</v>
      </c>
      <c r="G33" s="145">
        <f>'[6]Salida R_LIQ2 (MM$)'!G33</f>
        <v>1206231.1728119997</v>
      </c>
      <c r="H33" s="145">
        <f>'[6]Salida R_LIQ2 (MM$)'!H33</f>
        <v>999091.69295396667</v>
      </c>
    </row>
    <row r="34" spans="2:8" s="18" customFormat="1" ht="14.25" customHeight="1" x14ac:dyDescent="0.25">
      <c r="B34" s="34">
        <v>23</v>
      </c>
      <c r="C34" s="156" t="s">
        <v>569</v>
      </c>
      <c r="D34" s="178"/>
      <c r="E34" s="178"/>
      <c r="F34" s="178"/>
      <c r="G34" s="178"/>
      <c r="H34" s="178"/>
    </row>
    <row r="35" spans="2:8" s="18" customFormat="1" ht="23" x14ac:dyDescent="0.25">
      <c r="B35" s="43">
        <v>24</v>
      </c>
      <c r="C35" s="154" t="s">
        <v>571</v>
      </c>
      <c r="D35" s="145">
        <f>'[6]Salida R_LIQ2 (MM$)'!D35</f>
        <v>0</v>
      </c>
      <c r="E35" s="145">
        <f>'[6]Salida R_LIQ2 (MM$)'!E35</f>
        <v>10941.316858666667</v>
      </c>
      <c r="F35" s="145">
        <f>'[6]Salida R_LIQ2 (MM$)'!F35</f>
        <v>0</v>
      </c>
      <c r="G35" s="145">
        <f>'[6]Salida R_LIQ2 (MM$)'!G35</f>
        <v>0</v>
      </c>
      <c r="H35" s="145">
        <f>'[6]Salida R_LIQ2 (MM$)'!H35</f>
        <v>5470.6584293333335</v>
      </c>
    </row>
    <row r="36" spans="2:8" s="18" customFormat="1" ht="11.5" x14ac:dyDescent="0.25">
      <c r="B36" s="43">
        <v>25</v>
      </c>
      <c r="C36" s="154" t="s">
        <v>572</v>
      </c>
      <c r="D36" s="145">
        <f>'[6]Salida R_LIQ2 (MM$)'!D36</f>
        <v>0</v>
      </c>
      <c r="E36" s="145">
        <f>'[6]Salida R_LIQ2 (MM$)'!E36</f>
        <v>0</v>
      </c>
      <c r="F36" s="145">
        <f>'[6]Salida R_LIQ2 (MM$)'!F36</f>
        <v>0</v>
      </c>
      <c r="G36" s="145">
        <f>'[6]Salida R_LIQ2 (MM$)'!G36</f>
        <v>0</v>
      </c>
      <c r="H36" s="145">
        <f>'[6]Salida R_LIQ2 (MM$)'!H36</f>
        <v>0</v>
      </c>
    </row>
    <row r="37" spans="2:8" s="18" customFormat="1" ht="11.5" x14ac:dyDescent="0.25">
      <c r="B37" s="43">
        <v>26</v>
      </c>
      <c r="C37" s="154" t="s">
        <v>573</v>
      </c>
      <c r="D37" s="145">
        <f>'[6]Salida R_LIQ2 (MM$)'!D37</f>
        <v>1080841.0914333335</v>
      </c>
      <c r="E37" s="145">
        <f>'[6]Salida R_LIQ2 (MM$)'!E37</f>
        <v>377134.07989200001</v>
      </c>
      <c r="F37" s="145">
        <f>'[6]Salida R_LIQ2 (MM$)'!F37</f>
        <v>118157.89088433335</v>
      </c>
      <c r="G37" s="145">
        <f>'[6]Salida R_LIQ2 (MM$)'!G37</f>
        <v>574412.30186433333</v>
      </c>
      <c r="H37" s="145">
        <f>'[6]Salida R_LIQ2 (MM$)'!H37</f>
        <v>751634.55644924997</v>
      </c>
    </row>
    <row r="38" spans="2:8" s="18" customFormat="1" ht="11.5" x14ac:dyDescent="0.25">
      <c r="B38" s="40">
        <v>27</v>
      </c>
      <c r="C38" s="155" t="s">
        <v>574</v>
      </c>
      <c r="D38" s="42">
        <f>'[6]Salida R_LIQ2 (MM$)'!D38</f>
        <v>0</v>
      </c>
      <c r="E38" s="38"/>
      <c r="F38" s="38"/>
      <c r="G38" s="38"/>
      <c r="H38" s="42">
        <f>'[7]Salida R_LIQ2'!H38/1000</f>
        <v>0</v>
      </c>
    </row>
    <row r="39" spans="2:8" s="18" customFormat="1" ht="11.5" x14ac:dyDescent="0.25">
      <c r="B39" s="40">
        <v>28</v>
      </c>
      <c r="C39" s="155" t="s">
        <v>575</v>
      </c>
      <c r="D39" s="38"/>
      <c r="E39" s="42">
        <f>'[6]Salida R_LIQ2 (MM$)'!E39</f>
        <v>0</v>
      </c>
      <c r="F39" s="42">
        <f>'[6]Salida R_LIQ2 (MM$)'!F39</f>
        <v>0</v>
      </c>
      <c r="G39" s="42">
        <f>'[6]Salida R_LIQ2 (MM$)'!G39</f>
        <v>0</v>
      </c>
      <c r="H39" s="42">
        <f>'[6]Salida R_LIQ2 (MM$)'!H39</f>
        <v>0</v>
      </c>
    </row>
    <row r="40" spans="2:8" s="18" customFormat="1" ht="11.5" x14ac:dyDescent="0.25">
      <c r="B40" s="40">
        <v>29</v>
      </c>
      <c r="C40" s="155" t="s">
        <v>576</v>
      </c>
      <c r="D40" s="38"/>
      <c r="E40" s="42">
        <f>'[6]Salida R_LIQ2 (MM$)'!E40</f>
        <v>191698.80036333334</v>
      </c>
      <c r="F40" s="42">
        <f>'[6]Salida R_LIQ2 (MM$)'!F40</f>
        <v>67021.845468666681</v>
      </c>
      <c r="G40" s="42">
        <f>'[6]Salida R_LIQ2 (MM$)'!G40</f>
        <v>115178.81208066666</v>
      </c>
      <c r="H40" s="42">
        <f>'[6]Salida R_LIQ2 (MM$)'!H40</f>
        <v>131439.80132883333</v>
      </c>
    </row>
    <row r="41" spans="2:8" s="18" customFormat="1" ht="11.5" x14ac:dyDescent="0.25">
      <c r="B41" s="40">
        <v>30</v>
      </c>
      <c r="C41" s="155" t="s">
        <v>577</v>
      </c>
      <c r="D41" s="38"/>
      <c r="E41" s="42">
        <f>'[6]Salida R_LIQ2 (MM$)'!E41</f>
        <v>0</v>
      </c>
      <c r="F41" s="42">
        <f>'[6]Salida R_LIQ2 (MM$)'!F41</f>
        <v>0</v>
      </c>
      <c r="G41" s="42">
        <f>'[6]Salida R_LIQ2 (MM$)'!G41</f>
        <v>0</v>
      </c>
      <c r="H41" s="42">
        <f>'[6]Salida R_LIQ2 (MM$)'!H41</f>
        <v>0</v>
      </c>
    </row>
    <row r="42" spans="2:8" s="18" customFormat="1" ht="11.5" x14ac:dyDescent="0.25">
      <c r="B42" s="40">
        <v>31</v>
      </c>
      <c r="C42" s="155" t="s">
        <v>578</v>
      </c>
      <c r="D42" s="42">
        <f>'[6]Salida R_LIQ2 (MM$)'!D42</f>
        <v>1080841.0914333335</v>
      </c>
      <c r="E42" s="42">
        <f>'[6]Salida R_LIQ2 (MM$)'!E42</f>
        <v>185435.27952866667</v>
      </c>
      <c r="F42" s="42">
        <f>'[6]Salida R_LIQ2 (MM$)'!F42</f>
        <v>51136.045415666675</v>
      </c>
      <c r="G42" s="42">
        <f>'[6]Salida R_LIQ2 (MM$)'!G42</f>
        <v>459233.48978366674</v>
      </c>
      <c r="H42" s="42">
        <f>'[6]Salida R_LIQ2 (MM$)'!H42</f>
        <v>620194.75512041664</v>
      </c>
    </row>
    <row r="43" spans="2:8" s="18" customFormat="1" ht="11.5" x14ac:dyDescent="0.25">
      <c r="B43" s="43">
        <v>32</v>
      </c>
      <c r="C43" s="154" t="s">
        <v>579</v>
      </c>
      <c r="D43" s="178">
        <f>'[6]Salida R_LIQ2 (MM$)'!D43</f>
        <v>1827314.2309926667</v>
      </c>
      <c r="E43" s="145">
        <f>'[6]Salida R_LIQ2 (MM$)'!E43</f>
        <v>4151.2527586666674</v>
      </c>
      <c r="F43" s="145">
        <f>'[6]Salida R_LIQ2 (MM$)'!F43</f>
        <v>38539.756084333334</v>
      </c>
      <c r="G43" s="145">
        <f>'[6]Salida R_LIQ2 (MM$)'!G43</f>
        <v>32945.493654999998</v>
      </c>
      <c r="H43" s="145">
        <f>'[6]Salida R_LIQ2 (MM$)'!H43</f>
        <v>-83586.605746983303</v>
      </c>
    </row>
    <row r="44" spans="2:8" s="18" customFormat="1" ht="11.5" x14ac:dyDescent="0.25">
      <c r="B44" s="43">
        <v>33</v>
      </c>
      <c r="C44" s="154" t="s">
        <v>580</v>
      </c>
      <c r="D44" s="178">
        <f>'[6]Salida R_LIQ2 (MM$)'!D44</f>
        <v>0</v>
      </c>
      <c r="E44" s="178">
        <f>'[6]Salida R_LIQ2 (MM$)'!E44</f>
        <v>0</v>
      </c>
      <c r="F44" s="178">
        <f>'[6]Salida R_LIQ2 (MM$)'!F44</f>
        <v>0</v>
      </c>
      <c r="G44" s="178">
        <f>'[6]Salida R_LIQ2 (MM$)'!G44</f>
        <v>0</v>
      </c>
      <c r="H44" s="145">
        <f>'[6]Salida R_LIQ2 (MM$)'!H44</f>
        <v>6279523.7617863826</v>
      </c>
    </row>
    <row r="45" spans="2:8" s="18" customFormat="1" ht="11.5" x14ac:dyDescent="0.25">
      <c r="B45" s="43">
        <v>34</v>
      </c>
      <c r="C45" s="154" t="s">
        <v>581</v>
      </c>
      <c r="D45" s="178"/>
      <c r="E45" s="178"/>
      <c r="F45" s="178"/>
      <c r="G45" s="178"/>
      <c r="H45" s="183">
        <f>'[6]Salida R_LIQ2 (MM$)'!H45</f>
        <v>1.0585960407184882</v>
      </c>
    </row>
    <row r="46" spans="2:8" s="18" customFormat="1" ht="12" thickBot="1" x14ac:dyDescent="0.3">
      <c r="C46" s="153"/>
    </row>
    <row r="47" spans="2:8" s="18" customFormat="1" ht="11.5" x14ac:dyDescent="0.25">
      <c r="B47" s="29"/>
      <c r="C47" s="29"/>
      <c r="D47" s="29"/>
      <c r="E47" s="29"/>
      <c r="F47" s="29"/>
      <c r="G47" s="29"/>
      <c r="H47" s="29"/>
    </row>
    <row r="48" spans="2:8" s="18" customFormat="1" ht="12" x14ac:dyDescent="0.3">
      <c r="B48" s="28" t="s">
        <v>178</v>
      </c>
      <c r="C48" s="109"/>
      <c r="D48" s="23"/>
      <c r="E48" s="23"/>
      <c r="F48" s="23"/>
      <c r="G48" s="23"/>
      <c r="H48" s="23"/>
    </row>
    <row r="49" spans="2:8" s="18" customFormat="1" ht="11.5" customHeight="1" x14ac:dyDescent="0.25">
      <c r="B49" s="345" t="s">
        <v>821</v>
      </c>
      <c r="C49" s="346"/>
      <c r="D49" s="346"/>
      <c r="E49" s="346"/>
      <c r="F49" s="346"/>
      <c r="G49" s="346"/>
      <c r="H49" s="346"/>
    </row>
    <row r="50" spans="2:8" s="18" customFormat="1" ht="11.5" customHeight="1" x14ac:dyDescent="0.25">
      <c r="B50" s="347"/>
      <c r="C50" s="308"/>
      <c r="D50" s="308"/>
      <c r="E50" s="308"/>
      <c r="F50" s="308"/>
      <c r="G50" s="308"/>
      <c r="H50" s="308"/>
    </row>
    <row r="51" spans="2:8" s="18" customFormat="1" ht="11.5" customHeight="1" x14ac:dyDescent="0.25">
      <c r="B51" s="347"/>
      <c r="C51" s="308"/>
      <c r="D51" s="308"/>
      <c r="E51" s="308"/>
      <c r="F51" s="308"/>
      <c r="G51" s="308"/>
      <c r="H51" s="308"/>
    </row>
    <row r="52" spans="2:8" s="18" customFormat="1" ht="11.5" customHeight="1" x14ac:dyDescent="0.25">
      <c r="B52" s="347"/>
      <c r="C52" s="308"/>
      <c r="D52" s="308"/>
      <c r="E52" s="308"/>
      <c r="F52" s="308"/>
      <c r="G52" s="308"/>
      <c r="H52" s="308"/>
    </row>
    <row r="53" spans="2:8" s="18" customFormat="1" ht="11.5" customHeight="1" x14ac:dyDescent="0.25">
      <c r="B53" s="347"/>
      <c r="C53" s="308"/>
      <c r="D53" s="308"/>
      <c r="E53" s="308"/>
      <c r="F53" s="308"/>
      <c r="G53" s="308"/>
      <c r="H53" s="308"/>
    </row>
    <row r="54" spans="2:8" s="18" customFormat="1" ht="11.5" customHeight="1" x14ac:dyDescent="0.25">
      <c r="B54" s="348"/>
      <c r="C54" s="349"/>
      <c r="D54" s="349"/>
      <c r="E54" s="349"/>
      <c r="F54" s="349"/>
      <c r="G54" s="349"/>
      <c r="H54" s="349"/>
    </row>
    <row r="55" spans="2:8" s="18" customFormat="1" ht="12.5" thickBot="1" x14ac:dyDescent="0.35">
      <c r="C55" s="153"/>
      <c r="D55" s="23"/>
      <c r="E55" s="23"/>
      <c r="F55" s="23"/>
      <c r="G55" s="23"/>
      <c r="H55" s="23"/>
    </row>
    <row r="56" spans="2:8" s="18" customFormat="1" ht="11.5" x14ac:dyDescent="0.25">
      <c r="B56" s="29"/>
      <c r="C56" s="29"/>
      <c r="D56" s="29"/>
      <c r="E56" s="29"/>
      <c r="F56" s="29"/>
      <c r="G56" s="29"/>
      <c r="H56" s="29"/>
    </row>
    <row r="57" spans="2:8" s="18" customFormat="1" ht="12" x14ac:dyDescent="0.3">
      <c r="B57" s="23"/>
      <c r="C57" s="157"/>
      <c r="D57" s="23"/>
      <c r="E57" s="23"/>
      <c r="F57" s="23"/>
      <c r="G57" s="23"/>
    </row>
    <row r="58" spans="2:8" s="18" customFormat="1" ht="12" x14ac:dyDescent="0.3">
      <c r="B58" s="23"/>
      <c r="C58" s="157"/>
      <c r="D58" s="23"/>
      <c r="E58" s="23"/>
      <c r="F58" s="23"/>
      <c r="G58" s="23"/>
    </row>
    <row r="59" spans="2:8" s="18" customFormat="1" ht="12" x14ac:dyDescent="0.3">
      <c r="B59" s="23"/>
      <c r="C59" s="157"/>
      <c r="D59" s="23"/>
      <c r="E59" s="23"/>
      <c r="F59" s="23"/>
      <c r="G59" s="23"/>
    </row>
    <row r="60" spans="2:8" s="18" customFormat="1" ht="12" x14ac:dyDescent="0.3">
      <c r="B60" s="23"/>
      <c r="C60" s="157"/>
      <c r="D60" s="23"/>
      <c r="E60" s="23"/>
      <c r="F60" s="23"/>
      <c r="G60" s="23"/>
    </row>
    <row r="61" spans="2:8" s="18" customFormat="1" ht="12" x14ac:dyDescent="0.3">
      <c r="B61" s="23"/>
      <c r="C61" s="157"/>
      <c r="D61" s="23"/>
      <c r="E61" s="23"/>
      <c r="F61" s="23"/>
      <c r="G61" s="23"/>
    </row>
    <row r="62" spans="2:8" s="18" customFormat="1" ht="12" x14ac:dyDescent="0.3">
      <c r="B62" s="23"/>
      <c r="C62" s="157"/>
      <c r="D62" s="23"/>
      <c r="E62" s="23"/>
      <c r="F62" s="23"/>
      <c r="G62" s="23"/>
    </row>
    <row r="63" spans="2:8" s="18" customFormat="1" ht="12" x14ac:dyDescent="0.3">
      <c r="B63" s="23"/>
      <c r="C63" s="157"/>
      <c r="D63" s="23"/>
      <c r="E63" s="23"/>
      <c r="F63" s="23"/>
      <c r="G63" s="23"/>
    </row>
    <row r="64" spans="2:8" s="18" customFormat="1" ht="12" x14ac:dyDescent="0.3">
      <c r="B64" s="23"/>
      <c r="C64" s="157"/>
      <c r="D64" s="23"/>
      <c r="E64" s="23"/>
      <c r="F64" s="23"/>
      <c r="G64" s="23"/>
    </row>
    <row r="65" spans="2:7" s="18" customFormat="1" ht="12" x14ac:dyDescent="0.3">
      <c r="B65" s="23"/>
      <c r="C65" s="157"/>
      <c r="D65" s="23"/>
      <c r="E65" s="23"/>
      <c r="F65" s="23"/>
      <c r="G65" s="23"/>
    </row>
    <row r="66" spans="2:7" s="18" customFormat="1" ht="12" x14ac:dyDescent="0.3">
      <c r="B66" s="23"/>
      <c r="C66" s="157"/>
      <c r="D66" s="23"/>
      <c r="E66" s="23"/>
      <c r="F66" s="23"/>
      <c r="G66" s="23"/>
    </row>
    <row r="67" spans="2:7" s="18" customFormat="1" ht="12" x14ac:dyDescent="0.3">
      <c r="B67" s="23"/>
      <c r="C67" s="157"/>
      <c r="D67" s="23"/>
      <c r="E67" s="23"/>
      <c r="F67" s="23"/>
      <c r="G67" s="23"/>
    </row>
    <row r="68" spans="2:7" s="18" customFormat="1" ht="12" x14ac:dyDescent="0.3">
      <c r="B68" s="23"/>
      <c r="C68" s="157"/>
      <c r="D68" s="23"/>
      <c r="E68" s="23"/>
      <c r="F68" s="23"/>
      <c r="G68" s="23"/>
    </row>
    <row r="69" spans="2:7" s="18" customFormat="1" ht="12" x14ac:dyDescent="0.3">
      <c r="B69" s="23"/>
      <c r="C69" s="157"/>
      <c r="D69" s="23"/>
      <c r="E69" s="23"/>
      <c r="F69" s="23"/>
      <c r="G69" s="23"/>
    </row>
    <row r="70" spans="2:7" s="18" customFormat="1" ht="12" x14ac:dyDescent="0.3">
      <c r="B70" s="23"/>
      <c r="C70" s="157"/>
      <c r="D70" s="23"/>
      <c r="E70" s="23"/>
      <c r="F70" s="23"/>
      <c r="G70" s="23"/>
    </row>
    <row r="71" spans="2:7" s="18" customFormat="1" ht="12" x14ac:dyDescent="0.3">
      <c r="B71" s="23"/>
      <c r="C71" s="157"/>
      <c r="D71" s="23"/>
      <c r="E71" s="23"/>
      <c r="F71" s="23"/>
      <c r="G71" s="23"/>
    </row>
    <row r="72" spans="2:7" s="18" customFormat="1" ht="12" x14ac:dyDescent="0.3">
      <c r="B72" s="23"/>
      <c r="C72" s="157"/>
      <c r="D72" s="23"/>
      <c r="E72" s="23"/>
      <c r="F72" s="23"/>
      <c r="G72" s="23"/>
    </row>
    <row r="73" spans="2:7" s="18" customFormat="1" ht="12" x14ac:dyDescent="0.3">
      <c r="B73" s="23"/>
      <c r="C73" s="157"/>
      <c r="D73" s="23"/>
      <c r="E73" s="23"/>
      <c r="F73" s="23"/>
      <c r="G73" s="23"/>
    </row>
    <row r="74" spans="2:7" s="18" customFormat="1" ht="12" x14ac:dyDescent="0.3">
      <c r="B74" s="23"/>
      <c r="C74" s="157"/>
      <c r="D74" s="23"/>
      <c r="E74" s="23"/>
      <c r="F74" s="23"/>
      <c r="G74" s="23"/>
    </row>
    <row r="75" spans="2:7" s="18" customFormat="1" ht="12" x14ac:dyDescent="0.3">
      <c r="B75" s="23"/>
      <c r="C75" s="157"/>
      <c r="D75" s="23"/>
      <c r="E75" s="23"/>
      <c r="F75" s="23"/>
      <c r="G75" s="23"/>
    </row>
    <row r="76" spans="2:7" s="18" customFormat="1" ht="12" x14ac:dyDescent="0.3">
      <c r="B76" s="23"/>
      <c r="C76" s="157"/>
      <c r="D76" s="23"/>
      <c r="E76" s="23"/>
      <c r="F76" s="23"/>
      <c r="G76" s="23"/>
    </row>
    <row r="77" spans="2:7" s="18" customFormat="1" ht="12" x14ac:dyDescent="0.3">
      <c r="B77" s="23"/>
      <c r="C77" s="157"/>
      <c r="D77" s="23"/>
      <c r="E77" s="23"/>
      <c r="F77" s="23"/>
      <c r="G77" s="23"/>
    </row>
    <row r="78" spans="2:7" s="18" customFormat="1" ht="12" x14ac:dyDescent="0.3">
      <c r="B78" s="23"/>
      <c r="C78" s="157"/>
      <c r="D78" s="23"/>
      <c r="E78" s="23"/>
      <c r="F78" s="23"/>
      <c r="G78" s="23"/>
    </row>
    <row r="79" spans="2:7" s="18" customFormat="1" ht="12" x14ac:dyDescent="0.3">
      <c r="B79" s="23"/>
      <c r="C79" s="157"/>
      <c r="D79" s="23"/>
      <c r="E79" s="23"/>
      <c r="F79" s="23"/>
      <c r="G79" s="23"/>
    </row>
    <row r="80" spans="2:7" s="18" customFormat="1" ht="12" x14ac:dyDescent="0.3">
      <c r="B80" s="23"/>
      <c r="C80" s="157"/>
      <c r="D80" s="23"/>
      <c r="E80" s="23"/>
      <c r="F80" s="23"/>
      <c r="G80" s="23"/>
    </row>
    <row r="81" spans="3:3" s="18" customFormat="1" ht="11.5" x14ac:dyDescent="0.25">
      <c r="C81" s="153"/>
    </row>
    <row r="82" spans="3:3" s="18" customFormat="1" ht="11.5" x14ac:dyDescent="0.25">
      <c r="C82" s="153"/>
    </row>
    <row r="83" spans="3:3" s="18" customFormat="1" ht="11.5" x14ac:dyDescent="0.25">
      <c r="C83" s="153"/>
    </row>
    <row r="84" spans="3:3" s="18" customFormat="1" ht="11.5" x14ac:dyDescent="0.25">
      <c r="C84" s="153"/>
    </row>
    <row r="85" spans="3:3" s="18" customFormat="1" ht="11.5" x14ac:dyDescent="0.25">
      <c r="C85" s="153"/>
    </row>
    <row r="86" spans="3:3" s="18" customFormat="1" ht="11.5" x14ac:dyDescent="0.25">
      <c r="C86" s="153"/>
    </row>
    <row r="87" spans="3:3" s="18" customFormat="1" ht="11.5" x14ac:dyDescent="0.25">
      <c r="C87" s="153"/>
    </row>
    <row r="88" spans="3:3" s="18" customFormat="1" ht="11.5" x14ac:dyDescent="0.25">
      <c r="C88" s="153"/>
    </row>
    <row r="89" spans="3:3" s="18" customFormat="1" ht="11.5" x14ac:dyDescent="0.25">
      <c r="C89" s="153"/>
    </row>
    <row r="90" spans="3:3" s="18" customFormat="1" ht="11.5" x14ac:dyDescent="0.25">
      <c r="C90" s="153"/>
    </row>
    <row r="91" spans="3:3" s="18" customFormat="1" ht="11.5" x14ac:dyDescent="0.25">
      <c r="C91" s="153"/>
    </row>
    <row r="92" spans="3:3" s="22" customFormat="1" ht="11.5" x14ac:dyDescent="0.25">
      <c r="C92" s="109"/>
    </row>
    <row r="93" spans="3:3" s="22" customFormat="1" ht="11.5" x14ac:dyDescent="0.25">
      <c r="C93" s="109"/>
    </row>
    <row r="94" spans="3:3" s="22" customFormat="1" ht="11.5" x14ac:dyDescent="0.25">
      <c r="C94" s="109"/>
    </row>
    <row r="95" spans="3:3" s="22" customFormat="1" ht="11.5" x14ac:dyDescent="0.25">
      <c r="C95" s="109"/>
    </row>
    <row r="96" spans="3:3" s="22" customFormat="1" ht="11.5" x14ac:dyDescent="0.25">
      <c r="C96" s="109"/>
    </row>
    <row r="97" spans="3:3" s="22" customFormat="1" ht="11.5" x14ac:dyDescent="0.25">
      <c r="C97" s="109"/>
    </row>
    <row r="98" spans="3:3" s="22" customFormat="1" ht="11.5" x14ac:dyDescent="0.25">
      <c r="C98" s="109"/>
    </row>
    <row r="99" spans="3:3" s="22" customFormat="1" ht="11.5" x14ac:dyDescent="0.25">
      <c r="C99" s="109"/>
    </row>
  </sheetData>
  <mergeCells count="7">
    <mergeCell ref="B49:H54"/>
    <mergeCell ref="B6:C6"/>
    <mergeCell ref="B10:C10"/>
    <mergeCell ref="B25:C25"/>
    <mergeCell ref="H8:H9"/>
    <mergeCell ref="D8:G8"/>
    <mergeCell ref="D6:H6"/>
  </mergeCells>
  <pageMargins left="0.7" right="0.7" top="0.75" bottom="0.75" header="0.3" footer="0.3"/>
  <pageSetup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9ED4-8B08-47FD-8A95-3431B8BAAAD9}">
  <sheetPr>
    <tabColor rgb="FF7030A0"/>
    <pageSetUpPr fitToPage="1"/>
  </sheetPr>
  <dimension ref="A1:K69"/>
  <sheetViews>
    <sheetView showGridLines="0" topLeftCell="A5" zoomScale="90" zoomScaleNormal="90" zoomScaleSheetLayoutView="100" workbookViewId="0">
      <selection activeCell="D11" sqref="D11:J15"/>
    </sheetView>
  </sheetViews>
  <sheetFormatPr baseColWidth="10" defaultColWidth="10.26953125" defaultRowHeight="15.5" x14ac:dyDescent="0.35"/>
  <cols>
    <col min="1" max="1" width="5.7265625" style="13" customWidth="1"/>
    <col min="2" max="2" width="10.26953125" style="13"/>
    <col min="3" max="3" width="36.453125" style="13" bestFit="1" customWidth="1"/>
    <col min="4" max="10" width="18.26953125" style="13" customWidth="1"/>
    <col min="11" max="11" width="12.1796875" style="13" bestFit="1" customWidth="1"/>
    <col min="12" max="16384" width="10.26953125" style="13"/>
  </cols>
  <sheetData>
    <row r="1" spans="1:11" ht="11.25" customHeight="1" x14ac:dyDescent="0.35">
      <c r="B1" s="15"/>
      <c r="C1" s="15"/>
      <c r="D1" s="15"/>
      <c r="E1" s="15"/>
      <c r="F1" s="15"/>
      <c r="G1" s="15"/>
      <c r="H1" s="15"/>
      <c r="I1" s="15"/>
      <c r="J1" s="15"/>
      <c r="K1" s="15"/>
    </row>
    <row r="2" spans="1:11" ht="11.25" customHeight="1" x14ac:dyDescent="0.35">
      <c r="B2" s="15"/>
      <c r="C2" s="15"/>
      <c r="D2" s="15"/>
      <c r="E2" s="15"/>
      <c r="F2" s="15"/>
      <c r="G2" s="15"/>
      <c r="H2" s="15"/>
      <c r="I2" s="15"/>
      <c r="J2" s="15"/>
      <c r="K2" s="15"/>
    </row>
    <row r="3" spans="1:11" ht="11.25" customHeight="1" x14ac:dyDescent="0.35"/>
    <row r="4" spans="1:11" ht="11.25" customHeight="1" x14ac:dyDescent="0.35">
      <c r="B4" s="6"/>
      <c r="C4" s="6"/>
      <c r="D4" s="6"/>
    </row>
    <row r="5" spans="1:11" ht="16.899999999999999" customHeight="1" x14ac:dyDescent="0.35">
      <c r="A5" s="16"/>
      <c r="B5" s="14" t="s">
        <v>582</v>
      </c>
      <c r="C5" s="6"/>
      <c r="D5" s="6"/>
    </row>
    <row r="6" spans="1:11" ht="15" customHeight="1" x14ac:dyDescent="0.35">
      <c r="A6" s="16"/>
      <c r="B6" s="307" t="str">
        <f>'KM1'!$B$6</f>
        <v>Cifras en millones de pesos chilenos (CLP$)</v>
      </c>
      <c r="C6" s="307"/>
      <c r="D6" s="6"/>
    </row>
    <row r="7" spans="1:11" ht="15" customHeight="1" x14ac:dyDescent="0.35">
      <c r="A7" s="16"/>
      <c r="B7" s="170"/>
      <c r="C7" s="170"/>
      <c r="D7" s="305">
        <f>Indice!$B$2</f>
        <v>45627</v>
      </c>
      <c r="E7" s="306"/>
      <c r="F7" s="306"/>
      <c r="G7" s="306"/>
      <c r="H7" s="306"/>
      <c r="I7" s="306"/>
      <c r="J7" s="306"/>
    </row>
    <row r="8" spans="1:11" s="22" customFormat="1" ht="12" customHeight="1" x14ac:dyDescent="0.25">
      <c r="D8" s="31" t="s">
        <v>106</v>
      </c>
      <c r="E8" s="31" t="s">
        <v>107</v>
      </c>
      <c r="F8" s="31" t="s">
        <v>180</v>
      </c>
      <c r="G8" s="31" t="s">
        <v>209</v>
      </c>
      <c r="H8" s="31" t="s">
        <v>210</v>
      </c>
      <c r="I8" s="31" t="s">
        <v>211</v>
      </c>
      <c r="J8" s="31" t="s">
        <v>212</v>
      </c>
    </row>
    <row r="9" spans="1:11" s="22" customFormat="1" ht="12" customHeight="1" x14ac:dyDescent="0.25">
      <c r="D9" s="291" t="s">
        <v>583</v>
      </c>
      <c r="E9" s="302"/>
      <c r="F9" s="289" t="s">
        <v>584</v>
      </c>
      <c r="G9" s="291" t="s">
        <v>585</v>
      </c>
      <c r="H9" s="302"/>
      <c r="I9" s="289" t="s">
        <v>586</v>
      </c>
      <c r="J9" s="352" t="s">
        <v>587</v>
      </c>
    </row>
    <row r="10" spans="1:11" s="18" customFormat="1" ht="23" x14ac:dyDescent="0.25">
      <c r="B10" s="19"/>
      <c r="D10" s="55" t="s">
        <v>588</v>
      </c>
      <c r="E10" s="55" t="s">
        <v>589</v>
      </c>
      <c r="F10" s="290"/>
      <c r="G10" s="55" t="s">
        <v>590</v>
      </c>
      <c r="H10" s="55" t="s">
        <v>591</v>
      </c>
      <c r="I10" s="290"/>
      <c r="J10" s="353"/>
    </row>
    <row r="11" spans="1:11" s="18" customFormat="1" ht="11.5" x14ac:dyDescent="0.25">
      <c r="B11" s="20">
        <v>1</v>
      </c>
      <c r="C11" s="32" t="s">
        <v>592</v>
      </c>
      <c r="D11" s="140">
        <f>[8]CR1!D10</f>
        <v>457020</v>
      </c>
      <c r="E11" s="131">
        <f>[8]CR1!E10</f>
        <v>7196538</v>
      </c>
      <c r="F11" s="38"/>
      <c r="G11" s="140">
        <f>[8]CR1!G10</f>
        <v>207848</v>
      </c>
      <c r="H11" s="131">
        <f>[8]CR1!H10</f>
        <v>25000</v>
      </c>
      <c r="I11" s="38"/>
      <c r="J11" s="131">
        <f>[8]CR1!J10</f>
        <v>7445710</v>
      </c>
      <c r="K11" s="182"/>
    </row>
    <row r="12" spans="1:11" s="18" customFormat="1" ht="11.5" x14ac:dyDescent="0.25">
      <c r="B12" s="20">
        <v>2</v>
      </c>
      <c r="C12" s="32" t="s">
        <v>593</v>
      </c>
      <c r="D12" s="140">
        <f>[8]CR1!D11</f>
        <v>0</v>
      </c>
      <c r="E12" s="131">
        <f>[8]CR1!E11</f>
        <v>1103955</v>
      </c>
      <c r="F12" s="38"/>
      <c r="G12" s="140">
        <f>[8]CR1!G11</f>
        <v>0</v>
      </c>
      <c r="H12" s="131">
        <f>[8]CR1!H11</f>
        <v>0</v>
      </c>
      <c r="I12" s="38"/>
      <c r="J12" s="131">
        <f>[8]CR1!J11</f>
        <v>1103955</v>
      </c>
      <c r="K12" s="182"/>
    </row>
    <row r="13" spans="1:11" s="18" customFormat="1" ht="11.5" x14ac:dyDescent="0.25">
      <c r="B13" s="20">
        <v>3</v>
      </c>
      <c r="C13" s="32" t="s">
        <v>594</v>
      </c>
      <c r="D13" s="140">
        <f>[8]CR1!D12</f>
        <v>0</v>
      </c>
      <c r="E13" s="131">
        <f>[8]CR1!E12</f>
        <v>899983</v>
      </c>
      <c r="F13" s="38"/>
      <c r="G13" s="140">
        <f>[8]CR1!G12</f>
        <v>0</v>
      </c>
      <c r="H13" s="131">
        <f>[8]CR1!H12</f>
        <v>0</v>
      </c>
      <c r="I13" s="38"/>
      <c r="J13" s="131">
        <f>[8]CR1!J12</f>
        <v>899983</v>
      </c>
    </row>
    <row r="14" spans="1:11" s="18" customFormat="1" ht="11.5" x14ac:dyDescent="0.25">
      <c r="B14" s="40" t="s">
        <v>119</v>
      </c>
      <c r="C14" s="41" t="s">
        <v>595</v>
      </c>
      <c r="D14" s="140">
        <f>[8]CR1!D13</f>
        <v>1329</v>
      </c>
      <c r="E14" s="131">
        <f>[8]CR1!E13</f>
        <v>1575863</v>
      </c>
      <c r="F14" s="38"/>
      <c r="G14" s="140">
        <f>[8]CR1!G13</f>
        <v>11088</v>
      </c>
      <c r="H14" s="131">
        <f>[8]CR1!H13</f>
        <v>0</v>
      </c>
      <c r="I14" s="38"/>
      <c r="J14" s="131">
        <f>[8]CR1!J13</f>
        <v>1566104</v>
      </c>
    </row>
    <row r="15" spans="1:11" s="18" customFormat="1" ht="11.5" x14ac:dyDescent="0.25">
      <c r="B15" s="21">
        <v>4</v>
      </c>
      <c r="C15" s="63" t="s">
        <v>271</v>
      </c>
      <c r="D15" s="176">
        <f>[8]CR1!D14</f>
        <v>458349</v>
      </c>
      <c r="E15" s="177">
        <f>[8]CR1!E14</f>
        <v>10776339</v>
      </c>
      <c r="F15" s="178"/>
      <c r="G15" s="176">
        <f>[8]CR1!G14</f>
        <v>218936</v>
      </c>
      <c r="H15" s="177">
        <f>[8]CR1!H14</f>
        <v>25000</v>
      </c>
      <c r="I15" s="178"/>
      <c r="J15" s="177">
        <f>[8]CR1!J14</f>
        <v>11015752</v>
      </c>
      <c r="K15" s="182"/>
    </row>
    <row r="16" spans="1:11" s="18" customFormat="1" ht="12" thickBot="1" x14ac:dyDescent="0.3">
      <c r="K16" s="185"/>
    </row>
    <row r="17" spans="2:10" s="18" customFormat="1" ht="3.75" customHeight="1" x14ac:dyDescent="0.25">
      <c r="B17" s="29"/>
      <c r="C17" s="29"/>
      <c r="D17" s="29"/>
      <c r="E17" s="29"/>
      <c r="F17" s="29"/>
      <c r="G17" s="29"/>
      <c r="H17" s="29"/>
      <c r="I17" s="29"/>
      <c r="J17" s="29"/>
    </row>
    <row r="18" spans="2:10" s="18" customFormat="1" ht="12" x14ac:dyDescent="0.3">
      <c r="B18" s="28" t="s">
        <v>178</v>
      </c>
      <c r="C18" s="22"/>
      <c r="D18" s="23"/>
      <c r="E18" s="23"/>
      <c r="F18" s="23"/>
      <c r="G18" s="23"/>
      <c r="H18" s="23"/>
      <c r="I18" s="23"/>
      <c r="J18" s="23"/>
    </row>
    <row r="19" spans="2:10" s="18" customFormat="1" ht="15" customHeight="1" x14ac:dyDescent="0.25">
      <c r="B19" s="278"/>
      <c r="C19" s="279"/>
      <c r="D19" s="279"/>
      <c r="E19" s="279"/>
      <c r="F19" s="279"/>
      <c r="G19" s="279"/>
      <c r="H19" s="279"/>
      <c r="I19" s="279"/>
      <c r="J19" s="280"/>
    </row>
    <row r="20" spans="2:10" s="18" customFormat="1" ht="15" customHeight="1" x14ac:dyDescent="0.25">
      <c r="B20" s="281"/>
      <c r="C20" s="282"/>
      <c r="D20" s="282"/>
      <c r="E20" s="282"/>
      <c r="F20" s="282"/>
      <c r="G20" s="282"/>
      <c r="H20" s="282"/>
      <c r="I20" s="282"/>
      <c r="J20" s="283"/>
    </row>
    <row r="21" spans="2:10" s="18" customFormat="1" ht="15" customHeight="1" x14ac:dyDescent="0.25">
      <c r="B21" s="281"/>
      <c r="C21" s="282"/>
      <c r="D21" s="282"/>
      <c r="E21" s="282"/>
      <c r="F21" s="282"/>
      <c r="G21" s="282"/>
      <c r="H21" s="282"/>
      <c r="I21" s="282"/>
      <c r="J21" s="283"/>
    </row>
    <row r="22" spans="2:10" s="18" customFormat="1" ht="15" customHeight="1" x14ac:dyDescent="0.25">
      <c r="B22" s="281"/>
      <c r="C22" s="282"/>
      <c r="D22" s="282"/>
      <c r="E22" s="282"/>
      <c r="F22" s="282"/>
      <c r="G22" s="282"/>
      <c r="H22" s="282"/>
      <c r="I22" s="282"/>
      <c r="J22" s="283"/>
    </row>
    <row r="23" spans="2:10" s="18" customFormat="1" ht="15" customHeight="1" x14ac:dyDescent="0.25">
      <c r="B23" s="281"/>
      <c r="C23" s="282"/>
      <c r="D23" s="282"/>
      <c r="E23" s="282"/>
      <c r="F23" s="282"/>
      <c r="G23" s="282"/>
      <c r="H23" s="282"/>
      <c r="I23" s="282"/>
      <c r="J23" s="283"/>
    </row>
    <row r="24" spans="2:10" s="18" customFormat="1" ht="15" customHeight="1" x14ac:dyDescent="0.25">
      <c r="B24" s="284"/>
      <c r="C24" s="285"/>
      <c r="D24" s="285"/>
      <c r="E24" s="285"/>
      <c r="F24" s="285"/>
      <c r="G24" s="285"/>
      <c r="H24" s="285"/>
      <c r="I24" s="285"/>
      <c r="J24" s="286"/>
    </row>
    <row r="25" spans="2:10" s="18" customFormat="1" ht="12.5" thickBot="1" x14ac:dyDescent="0.35">
      <c r="D25" s="23"/>
      <c r="E25" s="23"/>
      <c r="F25" s="23"/>
      <c r="G25" s="23"/>
      <c r="H25" s="23"/>
      <c r="I25" s="23"/>
      <c r="J25" s="23"/>
    </row>
    <row r="26" spans="2:10" s="18" customFormat="1" ht="11.5" x14ac:dyDescent="0.25">
      <c r="B26" s="29"/>
      <c r="C26" s="29"/>
      <c r="D26" s="29"/>
      <c r="E26" s="29"/>
      <c r="F26" s="29"/>
      <c r="G26" s="29"/>
      <c r="H26" s="29"/>
      <c r="I26" s="29"/>
      <c r="J26" s="29"/>
    </row>
    <row r="27" spans="2:10" s="18" customFormat="1" ht="12" x14ac:dyDescent="0.3">
      <c r="B27" s="23"/>
      <c r="C27" s="23"/>
      <c r="D27" s="23"/>
    </row>
    <row r="28" spans="2:10" s="18" customFormat="1" ht="12" x14ac:dyDescent="0.3">
      <c r="B28" s="23"/>
      <c r="C28" s="23"/>
      <c r="D28" s="23"/>
    </row>
    <row r="29" spans="2:10" s="18" customFormat="1" ht="12" x14ac:dyDescent="0.3">
      <c r="B29" s="23"/>
      <c r="C29" s="23"/>
      <c r="D29" s="23"/>
    </row>
    <row r="30" spans="2:10" s="18" customFormat="1" ht="12" x14ac:dyDescent="0.3">
      <c r="B30" s="23"/>
      <c r="C30" s="23"/>
      <c r="D30" s="23"/>
    </row>
    <row r="31" spans="2:10" s="18" customFormat="1" ht="12" x14ac:dyDescent="0.3">
      <c r="B31" s="23"/>
      <c r="C31" s="23"/>
      <c r="D31" s="23"/>
    </row>
    <row r="32" spans="2:10" s="18" customFormat="1" ht="12" x14ac:dyDescent="0.3">
      <c r="B32" s="23"/>
      <c r="C32" s="23"/>
      <c r="D32" s="23"/>
    </row>
    <row r="33" spans="2:4" s="18" customFormat="1" ht="12" x14ac:dyDescent="0.3">
      <c r="B33" s="23"/>
      <c r="C33" s="23"/>
      <c r="D33" s="23"/>
    </row>
    <row r="34" spans="2:4" s="18" customFormat="1" ht="12" x14ac:dyDescent="0.3">
      <c r="B34" s="23"/>
      <c r="C34" s="23"/>
      <c r="D34" s="23"/>
    </row>
    <row r="35" spans="2:4" s="18" customFormat="1" ht="12" x14ac:dyDescent="0.3">
      <c r="B35" s="23"/>
      <c r="C35" s="23"/>
      <c r="D35" s="23"/>
    </row>
    <row r="36" spans="2:4" s="18" customFormat="1" ht="12" x14ac:dyDescent="0.3">
      <c r="B36" s="23"/>
      <c r="C36" s="23"/>
      <c r="D36" s="23"/>
    </row>
    <row r="37" spans="2:4" s="18" customFormat="1" ht="12" x14ac:dyDescent="0.3">
      <c r="B37" s="23"/>
      <c r="C37" s="23"/>
      <c r="D37" s="23"/>
    </row>
    <row r="38" spans="2:4" s="18" customFormat="1" ht="12" x14ac:dyDescent="0.3">
      <c r="B38" s="23"/>
      <c r="C38" s="23"/>
      <c r="D38" s="23"/>
    </row>
    <row r="39" spans="2:4" s="18" customFormat="1" ht="12" x14ac:dyDescent="0.3">
      <c r="B39" s="23"/>
      <c r="C39" s="23"/>
      <c r="D39" s="23"/>
    </row>
    <row r="40" spans="2:4" s="18" customFormat="1" ht="12" x14ac:dyDescent="0.3">
      <c r="B40" s="23"/>
      <c r="C40" s="23"/>
      <c r="D40" s="23"/>
    </row>
    <row r="41" spans="2:4" s="18" customFormat="1" ht="12" x14ac:dyDescent="0.3">
      <c r="B41" s="23"/>
      <c r="C41" s="23"/>
      <c r="D41" s="23"/>
    </row>
    <row r="42" spans="2:4" s="18" customFormat="1" ht="12" x14ac:dyDescent="0.3">
      <c r="B42" s="23"/>
      <c r="C42" s="23"/>
      <c r="D42" s="23"/>
    </row>
    <row r="43" spans="2:4" s="18" customFormat="1" ht="12" x14ac:dyDescent="0.3">
      <c r="B43" s="23"/>
      <c r="C43" s="23"/>
      <c r="D43" s="23"/>
    </row>
    <row r="44" spans="2:4" s="18" customFormat="1" ht="12" x14ac:dyDescent="0.3">
      <c r="B44" s="23"/>
      <c r="C44" s="23"/>
      <c r="D44" s="23"/>
    </row>
    <row r="45" spans="2:4" s="18" customFormat="1" ht="12" x14ac:dyDescent="0.3">
      <c r="B45" s="23"/>
      <c r="C45" s="23"/>
      <c r="D45" s="23"/>
    </row>
    <row r="46" spans="2:4" s="18" customFormat="1" ht="12" x14ac:dyDescent="0.3">
      <c r="B46" s="23"/>
      <c r="C46" s="23"/>
      <c r="D46" s="23"/>
    </row>
    <row r="47" spans="2:4" s="18" customFormat="1" ht="12" x14ac:dyDescent="0.3">
      <c r="B47" s="23"/>
      <c r="C47" s="23"/>
      <c r="D47" s="23"/>
    </row>
    <row r="48" spans="2:4" s="18" customFormat="1" ht="12" x14ac:dyDescent="0.3">
      <c r="B48" s="23"/>
      <c r="C48" s="23"/>
      <c r="D48" s="23"/>
    </row>
    <row r="49" spans="2:4" s="18" customFormat="1" ht="12" x14ac:dyDescent="0.3">
      <c r="B49" s="23"/>
      <c r="C49" s="23"/>
      <c r="D49" s="23"/>
    </row>
    <row r="50" spans="2:4" s="18" customFormat="1" ht="12" x14ac:dyDescent="0.3">
      <c r="B50" s="23"/>
      <c r="C50" s="23"/>
      <c r="D50" s="23"/>
    </row>
    <row r="51" spans="2:4" s="18" customFormat="1" ht="11.5" x14ac:dyDescent="0.25"/>
    <row r="52" spans="2:4" s="18" customFormat="1" ht="11.5" x14ac:dyDescent="0.25"/>
    <row r="53" spans="2:4" s="18" customFormat="1" ht="11.5" x14ac:dyDescent="0.25"/>
    <row r="54" spans="2:4" s="18" customFormat="1" ht="11.5" x14ac:dyDescent="0.25"/>
    <row r="55" spans="2:4" s="18" customFormat="1" ht="11.5" x14ac:dyDescent="0.25"/>
    <row r="56" spans="2:4" s="18" customFormat="1" ht="11.5" x14ac:dyDescent="0.25"/>
    <row r="57" spans="2:4" s="18" customFormat="1" ht="11.5" x14ac:dyDescent="0.25"/>
    <row r="58" spans="2:4" s="18" customFormat="1" ht="11.5" x14ac:dyDescent="0.25"/>
    <row r="59" spans="2:4" s="18" customFormat="1" ht="11.5" x14ac:dyDescent="0.25"/>
    <row r="60" spans="2:4" s="18" customFormat="1" ht="11.5" x14ac:dyDescent="0.25"/>
    <row r="61" spans="2:4" s="18" customFormat="1" ht="11.5" x14ac:dyDescent="0.25"/>
    <row r="62" spans="2:4" s="22" customFormat="1" ht="11.5" x14ac:dyDescent="0.25"/>
    <row r="63" spans="2:4" s="22" customFormat="1" ht="11.5" x14ac:dyDescent="0.25"/>
    <row r="64" spans="2:4" s="22" customFormat="1" ht="11.5" x14ac:dyDescent="0.25"/>
    <row r="65" s="22" customFormat="1" ht="11.5" x14ac:dyDescent="0.25"/>
    <row r="66" s="22" customFormat="1" ht="11.5" x14ac:dyDescent="0.25"/>
    <row r="67" s="22" customFormat="1" ht="11.5" x14ac:dyDescent="0.25"/>
    <row r="68" s="22" customFormat="1" ht="11.5" x14ac:dyDescent="0.25"/>
    <row r="69" s="22" customFormat="1" ht="11.5" x14ac:dyDescent="0.25"/>
  </sheetData>
  <mergeCells count="8">
    <mergeCell ref="B19:J24"/>
    <mergeCell ref="D9:E9"/>
    <mergeCell ref="B6:C6"/>
    <mergeCell ref="F9:F10"/>
    <mergeCell ref="G9:H9"/>
    <mergeCell ref="I9:I10"/>
    <mergeCell ref="J9:J10"/>
    <mergeCell ref="D7:J7"/>
  </mergeCells>
  <pageMargins left="0.7" right="0.7" top="0.75" bottom="0.75" header="0.3" footer="0.3"/>
  <pageSetup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A8DFA-B03B-4190-AFC3-0D7AEAFF7270}">
  <sheetPr>
    <tabColor rgb="FF7030A0"/>
    <pageSetUpPr fitToPage="1"/>
  </sheetPr>
  <dimension ref="A1:F67"/>
  <sheetViews>
    <sheetView showGridLines="0" zoomScale="90" zoomScaleNormal="90" zoomScaleSheetLayoutView="100" workbookViewId="0">
      <selection activeCell="D8" sqref="D8:D13"/>
    </sheetView>
  </sheetViews>
  <sheetFormatPr baseColWidth="10" defaultColWidth="10.26953125" defaultRowHeight="15.5" x14ac:dyDescent="0.35"/>
  <cols>
    <col min="1" max="1" width="5.7265625" style="13" customWidth="1"/>
    <col min="2" max="2" width="10.26953125" style="13"/>
    <col min="3" max="3" width="125.453125" style="13" bestFit="1" customWidth="1"/>
    <col min="4" max="4" width="13.6328125" style="13" bestFit="1" customWidth="1"/>
    <col min="5" max="16384" width="10.26953125" style="13"/>
  </cols>
  <sheetData>
    <row r="1" spans="1:6" ht="11.25" customHeight="1" x14ac:dyDescent="0.35">
      <c r="B1" s="15"/>
      <c r="C1" s="15"/>
      <c r="D1" s="15"/>
      <c r="E1" s="15"/>
    </row>
    <row r="2" spans="1:6" ht="11.25" customHeight="1" x14ac:dyDescent="0.35">
      <c r="B2" s="15"/>
      <c r="C2" s="15"/>
      <c r="D2" s="15"/>
      <c r="E2" s="15"/>
    </row>
    <row r="3" spans="1:6" ht="11.25" customHeight="1" x14ac:dyDescent="0.35"/>
    <row r="4" spans="1:6" ht="11.25" customHeight="1" x14ac:dyDescent="0.35">
      <c r="B4" s="6"/>
      <c r="C4" s="6"/>
      <c r="D4" s="6"/>
    </row>
    <row r="5" spans="1:6" ht="16.899999999999999" customHeight="1" x14ac:dyDescent="0.35">
      <c r="A5" s="16"/>
      <c r="B5" s="14" t="s">
        <v>596</v>
      </c>
      <c r="C5" s="6"/>
      <c r="D5" s="6"/>
    </row>
    <row r="6" spans="1:6" ht="15" customHeight="1" x14ac:dyDescent="0.35">
      <c r="A6" s="16"/>
      <c r="B6" s="307" t="str">
        <f>'KM1'!$B$6</f>
        <v>Cifras en millones de pesos chilenos (CLP$)</v>
      </c>
      <c r="C6" s="307"/>
      <c r="D6" s="6"/>
    </row>
    <row r="7" spans="1:6" s="22" customFormat="1" ht="12" customHeight="1" x14ac:dyDescent="0.25">
      <c r="D7" s="31">
        <f>Indice!$B$2</f>
        <v>45627</v>
      </c>
    </row>
    <row r="8" spans="1:6" s="18" customFormat="1" ht="11.5" x14ac:dyDescent="0.25">
      <c r="B8" s="21">
        <v>1</v>
      </c>
      <c r="C8" s="63" t="s">
        <v>597</v>
      </c>
      <c r="D8" s="172">
        <f>[8]CR2!D8</f>
        <v>447023</v>
      </c>
    </row>
    <row r="9" spans="1:6" s="18" customFormat="1" ht="11.5" x14ac:dyDescent="0.25">
      <c r="B9" s="20">
        <v>2</v>
      </c>
      <c r="C9" s="32" t="s">
        <v>598</v>
      </c>
      <c r="D9" s="33">
        <f>[8]CR2!D9</f>
        <v>80984</v>
      </c>
    </row>
    <row r="10" spans="1:6" s="18" customFormat="1" ht="11.5" x14ac:dyDescent="0.25">
      <c r="B10" s="20">
        <v>3</v>
      </c>
      <c r="C10" s="32" t="s">
        <v>599</v>
      </c>
      <c r="D10" s="33">
        <f>[8]CR2!D10</f>
        <v>-10262</v>
      </c>
    </row>
    <row r="11" spans="1:6" s="18" customFormat="1" ht="11.5" x14ac:dyDescent="0.25">
      <c r="B11" s="20">
        <v>4</v>
      </c>
      <c r="C11" s="32" t="s">
        <v>600</v>
      </c>
      <c r="D11" s="33">
        <f>[8]CR2!D11</f>
        <v>-54081</v>
      </c>
    </row>
    <row r="12" spans="1:6" s="18" customFormat="1" ht="11.5" x14ac:dyDescent="0.25">
      <c r="B12" s="40">
        <v>5</v>
      </c>
      <c r="C12" s="41" t="s">
        <v>601</v>
      </c>
      <c r="D12" s="33">
        <f>[8]CR2!D12</f>
        <v>-5316</v>
      </c>
    </row>
    <row r="13" spans="1:6" s="18" customFormat="1" ht="11.5" x14ac:dyDescent="0.25">
      <c r="B13" s="21">
        <v>6</v>
      </c>
      <c r="C13" s="63" t="s">
        <v>602</v>
      </c>
      <c r="D13" s="172">
        <f>[8]CR2!D13</f>
        <v>458348</v>
      </c>
      <c r="E13" s="185"/>
      <c r="F13" s="182"/>
    </row>
    <row r="14" spans="1:6" s="18" customFormat="1" ht="12" thickBot="1" x14ac:dyDescent="0.3"/>
    <row r="15" spans="1:6" s="18" customFormat="1" ht="3.75" customHeight="1" x14ac:dyDescent="0.25">
      <c r="B15" s="29"/>
      <c r="C15" s="29"/>
      <c r="D15" s="29"/>
    </row>
    <row r="16" spans="1:6" s="18" customFormat="1" ht="12" x14ac:dyDescent="0.3">
      <c r="B16" s="28" t="s">
        <v>178</v>
      </c>
      <c r="C16" s="22"/>
      <c r="D16" s="23"/>
    </row>
    <row r="17" spans="2:4" s="18" customFormat="1" ht="15" customHeight="1" x14ac:dyDescent="0.25">
      <c r="B17" s="278"/>
      <c r="C17" s="279"/>
      <c r="D17" s="280"/>
    </row>
    <row r="18" spans="2:4" s="18" customFormat="1" ht="15" customHeight="1" x14ac:dyDescent="0.25">
      <c r="B18" s="281"/>
      <c r="C18" s="282"/>
      <c r="D18" s="283"/>
    </row>
    <row r="19" spans="2:4" s="18" customFormat="1" ht="15" customHeight="1" x14ac:dyDescent="0.25">
      <c r="B19" s="281"/>
      <c r="C19" s="282"/>
      <c r="D19" s="283"/>
    </row>
    <row r="20" spans="2:4" s="18" customFormat="1" ht="15" customHeight="1" x14ac:dyDescent="0.25">
      <c r="B20" s="281"/>
      <c r="C20" s="282"/>
      <c r="D20" s="283"/>
    </row>
    <row r="21" spans="2:4" s="18" customFormat="1" ht="15" customHeight="1" x14ac:dyDescent="0.25">
      <c r="B21" s="281"/>
      <c r="C21" s="282"/>
      <c r="D21" s="283"/>
    </row>
    <row r="22" spans="2:4" s="18" customFormat="1" ht="15" customHeight="1" x14ac:dyDescent="0.25">
      <c r="B22" s="284"/>
      <c r="C22" s="285"/>
      <c r="D22" s="286"/>
    </row>
    <row r="23" spans="2:4" s="18" customFormat="1" ht="12.5" thickBot="1" x14ac:dyDescent="0.35">
      <c r="D23" s="23"/>
    </row>
    <row r="24" spans="2:4" s="18" customFormat="1" ht="11.5" x14ac:dyDescent="0.25">
      <c r="B24" s="29"/>
      <c r="C24" s="29"/>
      <c r="D24" s="29"/>
    </row>
    <row r="25" spans="2:4" s="18" customFormat="1" ht="12" x14ac:dyDescent="0.3">
      <c r="B25" s="23"/>
      <c r="C25" s="23"/>
      <c r="D25" s="23"/>
    </row>
    <row r="26" spans="2:4" s="18" customFormat="1" ht="12" x14ac:dyDescent="0.3">
      <c r="B26" s="23"/>
      <c r="C26" s="23"/>
      <c r="D26" s="23"/>
    </row>
    <row r="27" spans="2:4" s="18" customFormat="1" ht="12" x14ac:dyDescent="0.3">
      <c r="B27" s="23"/>
      <c r="C27" s="23"/>
      <c r="D27" s="23"/>
    </row>
    <row r="28" spans="2:4" s="18" customFormat="1" ht="12" x14ac:dyDescent="0.3">
      <c r="B28" s="23"/>
      <c r="C28" s="23"/>
      <c r="D28" s="23"/>
    </row>
    <row r="29" spans="2:4" s="18" customFormat="1" ht="12" x14ac:dyDescent="0.3">
      <c r="B29" s="23"/>
      <c r="C29" s="23"/>
      <c r="D29" s="23"/>
    </row>
    <row r="30" spans="2:4" s="18" customFormat="1" ht="12" x14ac:dyDescent="0.3">
      <c r="B30" s="23"/>
      <c r="C30" s="23"/>
      <c r="D30" s="23"/>
    </row>
    <row r="31" spans="2:4" s="18" customFormat="1" ht="12" x14ac:dyDescent="0.3">
      <c r="B31" s="23"/>
      <c r="C31" s="23"/>
      <c r="D31" s="23"/>
    </row>
    <row r="32" spans="2:4" s="18" customFormat="1" ht="12" x14ac:dyDescent="0.3">
      <c r="B32" s="23"/>
      <c r="C32" s="23"/>
      <c r="D32" s="23"/>
    </row>
    <row r="33" spans="2:4" s="18" customFormat="1" ht="12" x14ac:dyDescent="0.3">
      <c r="B33" s="23"/>
      <c r="C33" s="23"/>
      <c r="D33" s="23"/>
    </row>
    <row r="34" spans="2:4" s="18" customFormat="1" ht="12" x14ac:dyDescent="0.3">
      <c r="B34" s="23"/>
      <c r="C34" s="23"/>
      <c r="D34" s="23"/>
    </row>
    <row r="35" spans="2:4" s="18" customFormat="1" ht="12" x14ac:dyDescent="0.3">
      <c r="B35" s="23"/>
      <c r="C35" s="23"/>
      <c r="D35" s="23"/>
    </row>
    <row r="36" spans="2:4" s="18" customFormat="1" ht="12" x14ac:dyDescent="0.3">
      <c r="B36" s="23"/>
      <c r="C36" s="23"/>
      <c r="D36" s="23"/>
    </row>
    <row r="37" spans="2:4" s="18" customFormat="1" ht="12" x14ac:dyDescent="0.3">
      <c r="B37" s="23"/>
      <c r="C37" s="23"/>
      <c r="D37" s="23"/>
    </row>
    <row r="38" spans="2:4" s="18" customFormat="1" ht="12" x14ac:dyDescent="0.3">
      <c r="B38" s="23"/>
      <c r="C38" s="23"/>
      <c r="D38" s="23"/>
    </row>
    <row r="39" spans="2:4" s="18" customFormat="1" ht="12" x14ac:dyDescent="0.3">
      <c r="B39" s="23"/>
      <c r="C39" s="23"/>
      <c r="D39" s="23"/>
    </row>
    <row r="40" spans="2:4" s="18" customFormat="1" ht="12" x14ac:dyDescent="0.3">
      <c r="B40" s="23"/>
      <c r="C40" s="23"/>
      <c r="D40" s="23"/>
    </row>
    <row r="41" spans="2:4" s="18" customFormat="1" ht="12" x14ac:dyDescent="0.3">
      <c r="B41" s="23"/>
      <c r="C41" s="23"/>
      <c r="D41" s="23"/>
    </row>
    <row r="42" spans="2:4" s="18" customFormat="1" ht="12" x14ac:dyDescent="0.3">
      <c r="B42" s="23"/>
      <c r="C42" s="23"/>
      <c r="D42" s="23"/>
    </row>
    <row r="43" spans="2:4" s="18" customFormat="1" ht="12" x14ac:dyDescent="0.3">
      <c r="B43" s="23"/>
      <c r="C43" s="23"/>
      <c r="D43" s="23"/>
    </row>
    <row r="44" spans="2:4" s="18" customFormat="1" ht="12" x14ac:dyDescent="0.3">
      <c r="B44" s="23"/>
      <c r="C44" s="23"/>
      <c r="D44" s="23"/>
    </row>
    <row r="45" spans="2:4" s="18" customFormat="1" ht="12" x14ac:dyDescent="0.3">
      <c r="B45" s="23"/>
      <c r="C45" s="23"/>
      <c r="D45" s="23"/>
    </row>
    <row r="46" spans="2:4" s="18" customFormat="1" ht="12" x14ac:dyDescent="0.3">
      <c r="B46" s="23"/>
      <c r="C46" s="23"/>
      <c r="D46" s="23"/>
    </row>
    <row r="47" spans="2:4" s="18" customFormat="1" ht="12" x14ac:dyDescent="0.3">
      <c r="B47" s="23"/>
      <c r="C47" s="23"/>
      <c r="D47" s="23"/>
    </row>
    <row r="48" spans="2:4" s="18" customFormat="1" ht="12" x14ac:dyDescent="0.3">
      <c r="B48" s="23"/>
      <c r="C48" s="23"/>
      <c r="D48" s="23"/>
    </row>
    <row r="49" s="18" customFormat="1" ht="11.5" x14ac:dyDescent="0.25"/>
    <row r="50" s="18" customFormat="1" ht="11.5" x14ac:dyDescent="0.25"/>
    <row r="51" s="18" customFormat="1" ht="11.5" x14ac:dyDescent="0.25"/>
    <row r="52" s="18" customFormat="1" ht="11.5" x14ac:dyDescent="0.25"/>
    <row r="53" s="18" customFormat="1" ht="11.5" x14ac:dyDescent="0.25"/>
    <row r="54" s="18" customFormat="1" ht="11.5" x14ac:dyDescent="0.25"/>
    <row r="55" s="18" customFormat="1" ht="11.5" x14ac:dyDescent="0.25"/>
    <row r="56" s="18" customFormat="1" ht="11.5" x14ac:dyDescent="0.25"/>
    <row r="57" s="18" customFormat="1" ht="11.5" x14ac:dyDescent="0.25"/>
    <row r="58" s="18" customFormat="1" ht="11.5" x14ac:dyDescent="0.25"/>
    <row r="59" s="18" customFormat="1" ht="11.5" x14ac:dyDescent="0.25"/>
    <row r="60" s="22" customFormat="1" ht="11.5" x14ac:dyDescent="0.25"/>
    <row r="61" s="22" customFormat="1" ht="11.5" x14ac:dyDescent="0.25"/>
    <row r="62" s="22" customFormat="1" ht="11.5" x14ac:dyDescent="0.25"/>
    <row r="63" s="22" customFormat="1" ht="11.5" x14ac:dyDescent="0.25"/>
    <row r="64" s="22" customFormat="1" ht="11.5" x14ac:dyDescent="0.25"/>
    <row r="65" s="22" customFormat="1" ht="11.5" x14ac:dyDescent="0.25"/>
    <row r="66" s="22" customFormat="1" ht="11.5" x14ac:dyDescent="0.25"/>
    <row r="67" s="22" customFormat="1" ht="11.5" x14ac:dyDescent="0.25"/>
  </sheetData>
  <mergeCells count="2">
    <mergeCell ref="B6:C6"/>
    <mergeCell ref="B17:D22"/>
  </mergeCells>
  <pageMargins left="0.7" right="0.7" top="0.75" bottom="0.75" header="0.3" footer="0.3"/>
  <pageSetup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96A4-7E7C-4FEA-A0A3-30F79675E918}">
  <sheetPr>
    <tabColor rgb="FF7030A0"/>
    <pageSetUpPr fitToPage="1"/>
  </sheetPr>
  <dimension ref="A1:I67"/>
  <sheetViews>
    <sheetView showGridLines="0" zoomScale="90" zoomScaleNormal="90" zoomScaleSheetLayoutView="100" workbookViewId="0">
      <selection activeCell="D10" sqref="D10:G13"/>
    </sheetView>
  </sheetViews>
  <sheetFormatPr baseColWidth="10" defaultColWidth="10.26953125" defaultRowHeight="15.5" x14ac:dyDescent="0.35"/>
  <cols>
    <col min="1" max="1" width="5.7265625" style="13" customWidth="1"/>
    <col min="2" max="2" width="10.26953125" style="13"/>
    <col min="3" max="3" width="37.81640625" style="13" customWidth="1"/>
    <col min="4" max="4" width="14" style="13" bestFit="1" customWidth="1"/>
    <col min="5" max="5" width="11.54296875" style="13" bestFit="1" customWidth="1"/>
    <col min="6" max="6" width="13.90625" style="13" bestFit="1" customWidth="1"/>
    <col min="7" max="7" width="17.36328125" style="13" bestFit="1" customWidth="1"/>
    <col min="8" max="8" width="17.1796875" style="13" bestFit="1" customWidth="1"/>
    <col min="9" max="16384" width="10.26953125" style="13"/>
  </cols>
  <sheetData>
    <row r="1" spans="1:9" ht="11.25" customHeight="1" x14ac:dyDescent="0.35">
      <c r="B1" s="15"/>
      <c r="C1" s="15"/>
      <c r="D1" s="15"/>
      <c r="E1" s="15"/>
      <c r="F1" s="15"/>
      <c r="G1" s="15"/>
      <c r="H1" s="15"/>
      <c r="I1" s="15"/>
    </row>
    <row r="2" spans="1:9" ht="11.25" customHeight="1" x14ac:dyDescent="0.35">
      <c r="B2" s="15"/>
      <c r="C2" s="15"/>
      <c r="D2" s="15"/>
      <c r="E2" s="15"/>
      <c r="F2" s="15"/>
      <c r="G2" s="15"/>
      <c r="H2" s="15"/>
      <c r="I2" s="15"/>
    </row>
    <row r="3" spans="1:9" ht="11.25" customHeight="1" x14ac:dyDescent="0.35"/>
    <row r="4" spans="1:9" ht="11.25" customHeight="1" x14ac:dyDescent="0.35">
      <c r="B4" s="6"/>
      <c r="C4" s="6"/>
      <c r="D4" s="6"/>
    </row>
    <row r="5" spans="1:9" ht="16.899999999999999" customHeight="1" x14ac:dyDescent="0.35">
      <c r="A5" s="16"/>
      <c r="B5" s="14" t="s">
        <v>603</v>
      </c>
      <c r="C5" s="6"/>
      <c r="D5" s="6"/>
    </row>
    <row r="6" spans="1:9" ht="15" customHeight="1" x14ac:dyDescent="0.35">
      <c r="A6" s="16"/>
      <c r="B6" s="307" t="str">
        <f>'KM1'!$B$6</f>
        <v>Cifras en millones de pesos chilenos (CLP$)</v>
      </c>
      <c r="C6" s="307"/>
      <c r="D6" s="6"/>
    </row>
    <row r="7" spans="1:9" ht="15" customHeight="1" x14ac:dyDescent="0.35">
      <c r="A7" s="16"/>
      <c r="B7" s="170"/>
      <c r="C7" s="170"/>
      <c r="D7" s="305">
        <f>Indice!$B$2</f>
        <v>45627</v>
      </c>
      <c r="E7" s="306"/>
      <c r="F7" s="306"/>
      <c r="G7" s="306"/>
      <c r="H7" s="306"/>
    </row>
    <row r="8" spans="1:9" s="22" customFormat="1" ht="12" customHeight="1" x14ac:dyDescent="0.25">
      <c r="D8" s="31" t="s">
        <v>106</v>
      </c>
      <c r="E8" s="31" t="s">
        <v>107</v>
      </c>
      <c r="F8" s="31" t="s">
        <v>180</v>
      </c>
      <c r="G8" s="31" t="s">
        <v>209</v>
      </c>
      <c r="H8" s="56" t="s">
        <v>210</v>
      </c>
    </row>
    <row r="9" spans="1:9" s="22" customFormat="1" ht="34.5" x14ac:dyDescent="0.25">
      <c r="D9" s="55" t="s">
        <v>604</v>
      </c>
      <c r="E9" s="55" t="s">
        <v>605</v>
      </c>
      <c r="F9" s="55" t="s">
        <v>606</v>
      </c>
      <c r="G9" s="55" t="s">
        <v>607</v>
      </c>
      <c r="H9" s="264" t="s">
        <v>608</v>
      </c>
    </row>
    <row r="10" spans="1:9" s="18" customFormat="1" ht="11.5" x14ac:dyDescent="0.25">
      <c r="B10" s="20">
        <v>1</v>
      </c>
      <c r="C10" s="32" t="s">
        <v>609</v>
      </c>
      <c r="D10" s="33">
        <f>[8]CR3!D9</f>
        <v>7242146</v>
      </c>
      <c r="E10" s="33">
        <f>[8]CR3!E9</f>
        <v>203565</v>
      </c>
      <c r="F10" s="33">
        <f>[8]CR3!F9</f>
        <v>169200</v>
      </c>
      <c r="G10" s="33">
        <f>[8]CR3!G9</f>
        <v>34365</v>
      </c>
      <c r="H10" s="38"/>
      <c r="I10" s="182"/>
    </row>
    <row r="11" spans="1:9" s="18" customFormat="1" ht="11.5" x14ac:dyDescent="0.25">
      <c r="B11" s="20">
        <v>2</v>
      </c>
      <c r="C11" s="32" t="s">
        <v>610</v>
      </c>
      <c r="D11" s="33">
        <f>[8]CR3!D10</f>
        <v>1103955</v>
      </c>
      <c r="E11" s="33">
        <f>[8]CR3!E10</f>
        <v>0</v>
      </c>
      <c r="F11" s="33">
        <f>[8]CR3!F10</f>
        <v>0</v>
      </c>
      <c r="G11" s="33">
        <f>[8]CR3!G10</f>
        <v>0</v>
      </c>
      <c r="H11" s="38"/>
      <c r="I11" s="182"/>
    </row>
    <row r="12" spans="1:9" s="18" customFormat="1" ht="11.5" x14ac:dyDescent="0.25">
      <c r="B12" s="21">
        <v>3</v>
      </c>
      <c r="C12" s="63" t="s">
        <v>271</v>
      </c>
      <c r="D12" s="172">
        <f>[8]CR3!D11</f>
        <v>8346101</v>
      </c>
      <c r="E12" s="172">
        <f>[8]CR3!E11</f>
        <v>203565</v>
      </c>
      <c r="F12" s="172">
        <f>[8]CR3!F11</f>
        <v>169200</v>
      </c>
      <c r="G12" s="172">
        <f>[8]CR3!G11</f>
        <v>34365</v>
      </c>
      <c r="H12" s="38"/>
    </row>
    <row r="13" spans="1:9" s="18" customFormat="1" ht="11.5" x14ac:dyDescent="0.25">
      <c r="B13" s="20">
        <v>4</v>
      </c>
      <c r="C13" s="32" t="s">
        <v>611</v>
      </c>
      <c r="D13" s="33">
        <f>[8]CR3!D12</f>
        <v>319292</v>
      </c>
      <c r="E13" s="33">
        <f>[8]CR3!E12</f>
        <v>10800</v>
      </c>
      <c r="F13" s="33">
        <f>[8]CR3!F12</f>
        <v>10615</v>
      </c>
      <c r="G13" s="33">
        <f>[8]CR3!G12</f>
        <v>185</v>
      </c>
      <c r="H13" s="38"/>
    </row>
    <row r="14" spans="1:9" s="18" customFormat="1" ht="12" thickBot="1" x14ac:dyDescent="0.3"/>
    <row r="15" spans="1:9" s="18" customFormat="1" ht="3.75" customHeight="1" x14ac:dyDescent="0.25">
      <c r="B15" s="29"/>
      <c r="C15" s="29"/>
      <c r="D15" s="29"/>
      <c r="E15" s="29"/>
      <c r="F15" s="29"/>
      <c r="G15" s="29"/>
      <c r="H15" s="29"/>
    </row>
    <row r="16" spans="1:9" s="18" customFormat="1" ht="12" x14ac:dyDescent="0.3">
      <c r="B16" s="28" t="s">
        <v>178</v>
      </c>
      <c r="C16" s="22"/>
      <c r="D16" s="23"/>
      <c r="E16" s="23"/>
      <c r="F16" s="23"/>
      <c r="G16" s="23"/>
      <c r="H16" s="23"/>
    </row>
    <row r="17" spans="2:8" s="18" customFormat="1" ht="15" customHeight="1" x14ac:dyDescent="0.25">
      <c r="B17" s="278"/>
      <c r="C17" s="279"/>
      <c r="D17" s="279"/>
      <c r="E17" s="279"/>
      <c r="F17" s="279"/>
      <c r="G17" s="279"/>
      <c r="H17" s="280"/>
    </row>
    <row r="18" spans="2:8" s="18" customFormat="1" ht="15" customHeight="1" x14ac:dyDescent="0.25">
      <c r="B18" s="281"/>
      <c r="C18" s="282"/>
      <c r="D18" s="282"/>
      <c r="E18" s="282"/>
      <c r="F18" s="282"/>
      <c r="G18" s="282"/>
      <c r="H18" s="283"/>
    </row>
    <row r="19" spans="2:8" s="18" customFormat="1" ht="15" customHeight="1" x14ac:dyDescent="0.25">
      <c r="B19" s="281"/>
      <c r="C19" s="282"/>
      <c r="D19" s="282"/>
      <c r="E19" s="282"/>
      <c r="F19" s="282"/>
      <c r="G19" s="282"/>
      <c r="H19" s="283"/>
    </row>
    <row r="20" spans="2:8" s="18" customFormat="1" ht="15" customHeight="1" x14ac:dyDescent="0.25">
      <c r="B20" s="281"/>
      <c r="C20" s="282"/>
      <c r="D20" s="282"/>
      <c r="E20" s="282"/>
      <c r="F20" s="282"/>
      <c r="G20" s="282"/>
      <c r="H20" s="283"/>
    </row>
    <row r="21" spans="2:8" s="18" customFormat="1" ht="15" customHeight="1" x14ac:dyDescent="0.25">
      <c r="B21" s="281"/>
      <c r="C21" s="282"/>
      <c r="D21" s="282"/>
      <c r="E21" s="282"/>
      <c r="F21" s="282"/>
      <c r="G21" s="282"/>
      <c r="H21" s="283"/>
    </row>
    <row r="22" spans="2:8" s="18" customFormat="1" ht="15" customHeight="1" x14ac:dyDescent="0.25">
      <c r="B22" s="284"/>
      <c r="C22" s="285"/>
      <c r="D22" s="285"/>
      <c r="E22" s="285"/>
      <c r="F22" s="285"/>
      <c r="G22" s="285"/>
      <c r="H22" s="286"/>
    </row>
    <row r="23" spans="2:8" s="18" customFormat="1" ht="12.5" thickBot="1" x14ac:dyDescent="0.35">
      <c r="D23" s="23"/>
      <c r="E23" s="23"/>
      <c r="F23" s="23"/>
      <c r="G23" s="23"/>
      <c r="H23" s="23"/>
    </row>
    <row r="24" spans="2:8" s="18" customFormat="1" ht="11.5" x14ac:dyDescent="0.25">
      <c r="B24" s="29"/>
      <c r="C24" s="29"/>
      <c r="D24" s="29"/>
      <c r="E24" s="29"/>
      <c r="F24" s="29"/>
      <c r="G24" s="29"/>
      <c r="H24" s="29"/>
    </row>
    <row r="25" spans="2:8" s="18" customFormat="1" ht="12" x14ac:dyDescent="0.3">
      <c r="B25" s="23"/>
      <c r="C25" s="23"/>
      <c r="D25" s="23"/>
    </row>
    <row r="26" spans="2:8" s="18" customFormat="1" ht="12" x14ac:dyDescent="0.3">
      <c r="B26" s="23"/>
      <c r="C26" s="23"/>
      <c r="D26" s="23"/>
    </row>
    <row r="27" spans="2:8" s="18" customFormat="1" ht="12" x14ac:dyDescent="0.3">
      <c r="B27" s="23"/>
      <c r="C27" s="23"/>
      <c r="D27" s="23"/>
    </row>
    <row r="28" spans="2:8" s="18" customFormat="1" ht="12" x14ac:dyDescent="0.3">
      <c r="B28" s="23"/>
      <c r="C28" s="23"/>
      <c r="D28" s="23"/>
    </row>
    <row r="29" spans="2:8" s="18" customFormat="1" ht="12" x14ac:dyDescent="0.3">
      <c r="B29" s="23"/>
      <c r="C29" s="23"/>
      <c r="D29" s="23"/>
    </row>
    <row r="30" spans="2:8" s="18" customFormat="1" ht="12" x14ac:dyDescent="0.3">
      <c r="B30" s="23"/>
      <c r="C30" s="23"/>
      <c r="D30" s="23"/>
    </row>
    <row r="31" spans="2:8" s="18" customFormat="1" ht="12" x14ac:dyDescent="0.3">
      <c r="B31" s="23"/>
      <c r="C31" s="23"/>
      <c r="D31" s="23"/>
    </row>
    <row r="32" spans="2:8" s="18" customFormat="1" ht="12" x14ac:dyDescent="0.3">
      <c r="B32" s="23"/>
      <c r="C32" s="23"/>
      <c r="D32" s="23"/>
    </row>
    <row r="33" spans="2:4" s="18" customFormat="1" ht="12" x14ac:dyDescent="0.3">
      <c r="B33" s="23"/>
      <c r="C33" s="23"/>
      <c r="D33" s="23"/>
    </row>
    <row r="34" spans="2:4" s="18" customFormat="1" ht="12" x14ac:dyDescent="0.3">
      <c r="B34" s="23"/>
      <c r="C34" s="23"/>
      <c r="D34" s="23"/>
    </row>
    <row r="35" spans="2:4" s="18" customFormat="1" ht="12" x14ac:dyDescent="0.3">
      <c r="B35" s="23"/>
      <c r="C35" s="23"/>
      <c r="D35" s="23"/>
    </row>
    <row r="36" spans="2:4" s="18" customFormat="1" ht="12" x14ac:dyDescent="0.3">
      <c r="B36" s="23"/>
      <c r="C36" s="23"/>
      <c r="D36" s="23"/>
    </row>
    <row r="37" spans="2:4" s="18" customFormat="1" ht="12" x14ac:dyDescent="0.3">
      <c r="B37" s="23"/>
      <c r="C37" s="23"/>
      <c r="D37" s="23"/>
    </row>
    <row r="38" spans="2:4" s="18" customFormat="1" ht="12" x14ac:dyDescent="0.3">
      <c r="B38" s="23"/>
      <c r="C38" s="23"/>
      <c r="D38" s="23"/>
    </row>
    <row r="39" spans="2:4" s="18" customFormat="1" ht="12" x14ac:dyDescent="0.3">
      <c r="B39" s="23"/>
      <c r="C39" s="23"/>
      <c r="D39" s="23"/>
    </row>
    <row r="40" spans="2:4" s="18" customFormat="1" ht="12" x14ac:dyDescent="0.3">
      <c r="B40" s="23"/>
      <c r="C40" s="23"/>
      <c r="D40" s="23"/>
    </row>
    <row r="41" spans="2:4" s="18" customFormat="1" ht="12" x14ac:dyDescent="0.3">
      <c r="B41" s="23"/>
      <c r="C41" s="23"/>
      <c r="D41" s="23"/>
    </row>
    <row r="42" spans="2:4" s="18" customFormat="1" ht="12" x14ac:dyDescent="0.3">
      <c r="B42" s="23"/>
      <c r="C42" s="23"/>
      <c r="D42" s="23"/>
    </row>
    <row r="43" spans="2:4" s="18" customFormat="1" ht="12" x14ac:dyDescent="0.3">
      <c r="B43" s="23"/>
      <c r="C43" s="23"/>
      <c r="D43" s="23"/>
    </row>
    <row r="44" spans="2:4" s="18" customFormat="1" ht="12" x14ac:dyDescent="0.3">
      <c r="B44" s="23"/>
      <c r="C44" s="23"/>
      <c r="D44" s="23"/>
    </row>
    <row r="45" spans="2:4" s="18" customFormat="1" ht="12" x14ac:dyDescent="0.3">
      <c r="B45" s="23"/>
      <c r="C45" s="23"/>
      <c r="D45" s="23"/>
    </row>
    <row r="46" spans="2:4" s="18" customFormat="1" ht="12" x14ac:dyDescent="0.3">
      <c r="B46" s="23"/>
      <c r="C46" s="23"/>
      <c r="D46" s="23"/>
    </row>
    <row r="47" spans="2:4" s="18" customFormat="1" ht="12" x14ac:dyDescent="0.3">
      <c r="B47" s="23"/>
      <c r="C47" s="23"/>
      <c r="D47" s="23"/>
    </row>
    <row r="48" spans="2:4" s="18" customFormat="1" ht="12" x14ac:dyDescent="0.3">
      <c r="B48" s="23"/>
      <c r="C48" s="23"/>
      <c r="D48" s="23"/>
    </row>
    <row r="49" s="18" customFormat="1" ht="11.5" x14ac:dyDescent="0.25"/>
    <row r="50" s="18" customFormat="1" ht="11.5" x14ac:dyDescent="0.25"/>
    <row r="51" s="18" customFormat="1" ht="11.5" x14ac:dyDescent="0.25"/>
    <row r="52" s="18" customFormat="1" ht="11.5" x14ac:dyDescent="0.25"/>
    <row r="53" s="18" customFormat="1" ht="11.5" x14ac:dyDescent="0.25"/>
    <row r="54" s="18" customFormat="1" ht="11.5" x14ac:dyDescent="0.25"/>
    <row r="55" s="18" customFormat="1" ht="11.5" x14ac:dyDescent="0.25"/>
    <row r="56" s="18" customFormat="1" ht="11.5" x14ac:dyDescent="0.25"/>
    <row r="57" s="18" customFormat="1" ht="11.5" x14ac:dyDescent="0.25"/>
    <row r="58" s="18" customFormat="1" ht="11.5" x14ac:dyDescent="0.25"/>
    <row r="59" s="18" customFormat="1" ht="11.5" x14ac:dyDescent="0.25"/>
    <row r="60" s="22" customFormat="1" ht="11.5" x14ac:dyDescent="0.25"/>
    <row r="61" s="22" customFormat="1" ht="11.5" x14ac:dyDescent="0.25"/>
    <row r="62" s="22" customFormat="1" ht="11.5" x14ac:dyDescent="0.25"/>
    <row r="63" s="22" customFormat="1" ht="11.5" x14ac:dyDescent="0.25"/>
    <row r="64" s="22" customFormat="1" ht="11.5" x14ac:dyDescent="0.25"/>
    <row r="65" s="22" customFormat="1" ht="11.5" x14ac:dyDescent="0.25"/>
    <row r="66" s="22" customFormat="1" ht="11.5" x14ac:dyDescent="0.25"/>
    <row r="67" s="22" customFormat="1" ht="11.5" x14ac:dyDescent="0.25"/>
  </sheetData>
  <mergeCells count="3">
    <mergeCell ref="B6:C6"/>
    <mergeCell ref="B17:H22"/>
    <mergeCell ref="D7:H7"/>
  </mergeCells>
  <pageMargins left="0.7" right="0.7" top="0.75" bottom="0.75" header="0.3" footer="0.3"/>
  <pageSetup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C45B-4131-40B5-B8BC-10C0ABA29DAD}">
  <sheetPr>
    <tabColor rgb="FF7030A0"/>
    <pageSetUpPr fitToPage="1"/>
  </sheetPr>
  <dimension ref="A1:K86"/>
  <sheetViews>
    <sheetView showGridLines="0" topLeftCell="A15" zoomScale="70" zoomScaleNormal="70" zoomScaleSheetLayoutView="100" workbookViewId="0">
      <selection activeCell="D11" sqref="D11:I32"/>
    </sheetView>
  </sheetViews>
  <sheetFormatPr baseColWidth="10" defaultColWidth="10.26953125" defaultRowHeight="15.5" x14ac:dyDescent="0.35"/>
  <cols>
    <col min="1" max="1" width="5.7265625" style="13" customWidth="1"/>
    <col min="2" max="2" width="10.26953125" style="13"/>
    <col min="3" max="3" width="56.54296875" style="13" bestFit="1" customWidth="1"/>
    <col min="4" max="9" width="20.453125" style="13" customWidth="1"/>
    <col min="10" max="10" width="12.1796875" style="13" bestFit="1" customWidth="1"/>
    <col min="11" max="16384" width="10.26953125" style="13"/>
  </cols>
  <sheetData>
    <row r="1" spans="1:11" ht="11.25" customHeight="1" x14ac:dyDescent="0.35">
      <c r="B1" s="15"/>
      <c r="C1" s="15"/>
      <c r="D1" s="15"/>
      <c r="E1" s="15"/>
      <c r="F1" s="15"/>
      <c r="G1" s="15"/>
      <c r="H1" s="15"/>
      <c r="I1" s="15"/>
      <c r="J1" s="15"/>
    </row>
    <row r="2" spans="1:11" ht="11.25" customHeight="1" x14ac:dyDescent="0.35">
      <c r="B2" s="15"/>
      <c r="C2" s="15"/>
      <c r="D2" s="15"/>
      <c r="E2" s="15"/>
      <c r="F2" s="15"/>
      <c r="G2" s="15"/>
      <c r="H2" s="15"/>
      <c r="I2" s="15"/>
      <c r="J2" s="15"/>
    </row>
    <row r="3" spans="1:11" ht="11.25" customHeight="1" x14ac:dyDescent="0.35"/>
    <row r="4" spans="1:11" ht="11.25" customHeight="1" x14ac:dyDescent="0.35">
      <c r="B4" s="6"/>
      <c r="C4" s="6"/>
      <c r="D4" s="6"/>
    </row>
    <row r="5" spans="1:11" ht="16.899999999999999" customHeight="1" x14ac:dyDescent="0.35">
      <c r="A5" s="16"/>
      <c r="B5" s="14" t="s">
        <v>612</v>
      </c>
      <c r="C5" s="6"/>
      <c r="D5" s="6"/>
    </row>
    <row r="6" spans="1:11" ht="15" customHeight="1" x14ac:dyDescent="0.35">
      <c r="A6" s="16"/>
      <c r="B6" s="307" t="str">
        <f>'KM1'!$B$6</f>
        <v>Cifras en millones de pesos chilenos (CLP$)</v>
      </c>
      <c r="C6" s="307"/>
      <c r="D6" s="6"/>
    </row>
    <row r="7" spans="1:11" ht="15" customHeight="1" x14ac:dyDescent="0.35">
      <c r="A7" s="16"/>
      <c r="B7" s="170"/>
      <c r="C7" s="170"/>
      <c r="D7" s="305">
        <f>Indice!$B$2</f>
        <v>45627</v>
      </c>
      <c r="E7" s="306"/>
      <c r="F7" s="306"/>
      <c r="G7" s="306"/>
      <c r="H7" s="306"/>
      <c r="I7" s="306"/>
    </row>
    <row r="8" spans="1:11" s="22" customFormat="1" ht="12" customHeight="1" x14ac:dyDescent="0.25">
      <c r="D8" s="31" t="s">
        <v>106</v>
      </c>
      <c r="E8" s="31" t="s">
        <v>107</v>
      </c>
      <c r="F8" s="31" t="s">
        <v>180</v>
      </c>
      <c r="G8" s="31" t="s">
        <v>209</v>
      </c>
      <c r="H8" s="31" t="s">
        <v>210</v>
      </c>
      <c r="I8" s="31" t="s">
        <v>211</v>
      </c>
    </row>
    <row r="9" spans="1:11" s="18" customFormat="1" ht="12" x14ac:dyDescent="0.25">
      <c r="B9" s="19"/>
      <c r="D9" s="291" t="s">
        <v>613</v>
      </c>
      <c r="E9" s="302"/>
      <c r="F9" s="291" t="s">
        <v>614</v>
      </c>
      <c r="G9" s="302"/>
      <c r="H9" s="291" t="s">
        <v>615</v>
      </c>
      <c r="I9" s="292"/>
    </row>
    <row r="10" spans="1:11" s="18" customFormat="1" ht="11.5" x14ac:dyDescent="0.25">
      <c r="B10" s="22"/>
      <c r="C10" s="44" t="s">
        <v>616</v>
      </c>
      <c r="D10" s="31" t="s">
        <v>617</v>
      </c>
      <c r="E10" s="31" t="s">
        <v>618</v>
      </c>
      <c r="F10" s="31" t="s">
        <v>617</v>
      </c>
      <c r="G10" s="31" t="s">
        <v>618</v>
      </c>
      <c r="H10" s="31" t="s">
        <v>619</v>
      </c>
      <c r="I10" s="31" t="s">
        <v>620</v>
      </c>
    </row>
    <row r="11" spans="1:11" s="18" customFormat="1" ht="11.5" x14ac:dyDescent="0.25">
      <c r="B11" s="40">
        <v>1</v>
      </c>
      <c r="C11" s="41" t="s">
        <v>621</v>
      </c>
      <c r="D11" s="42">
        <f>[8]CR4!D10</f>
        <v>920329</v>
      </c>
      <c r="E11" s="42">
        <f>[8]CR4!E10</f>
        <v>0</v>
      </c>
      <c r="F11" s="42">
        <f>[8]CR4!F10</f>
        <v>920329</v>
      </c>
      <c r="G11" s="42">
        <f>[8]CR4!G10</f>
        <v>0</v>
      </c>
      <c r="H11" s="42">
        <f>[8]CR4!H10</f>
        <v>0</v>
      </c>
      <c r="I11" s="168">
        <f>[8]CR4!I10</f>
        <v>0</v>
      </c>
      <c r="J11" s="192"/>
      <c r="K11" s="181"/>
    </row>
    <row r="12" spans="1:11" s="18" customFormat="1" ht="11.5" x14ac:dyDescent="0.25">
      <c r="B12" s="40">
        <v>2</v>
      </c>
      <c r="C12" s="41" t="s">
        <v>622</v>
      </c>
      <c r="D12" s="42">
        <f>[8]CR4!D11</f>
        <v>18684</v>
      </c>
      <c r="E12" s="42">
        <f>[8]CR4!E11</f>
        <v>3638</v>
      </c>
      <c r="F12" s="42">
        <f>[8]CR4!F11</f>
        <v>18684</v>
      </c>
      <c r="G12" s="42">
        <f>[8]CR4!G11</f>
        <v>1817</v>
      </c>
      <c r="H12" s="42">
        <f>[8]CR4!H11</f>
        <v>19042</v>
      </c>
      <c r="I12" s="168">
        <f>[8]CR4!I11</f>
        <v>0.92900000000000005</v>
      </c>
      <c r="J12" s="192"/>
      <c r="K12" s="181"/>
    </row>
    <row r="13" spans="1:11" s="18" customFormat="1" ht="11.5" x14ac:dyDescent="0.25">
      <c r="B13" s="40">
        <v>3</v>
      </c>
      <c r="C13" s="41" t="s">
        <v>623</v>
      </c>
      <c r="D13" s="42">
        <f>[8]CR4!D12</f>
        <v>0</v>
      </c>
      <c r="E13" s="42">
        <f>[8]CR4!E12</f>
        <v>0</v>
      </c>
      <c r="F13" s="42">
        <f>[8]CR4!F12</f>
        <v>0</v>
      </c>
      <c r="G13" s="42">
        <f>[8]CR4!G12</f>
        <v>0</v>
      </c>
      <c r="H13" s="42">
        <f>[8]CR4!H12</f>
        <v>0</v>
      </c>
      <c r="I13" s="168">
        <f>[8]CR4!I12</f>
        <v>0</v>
      </c>
      <c r="J13" s="192"/>
      <c r="K13" s="181"/>
    </row>
    <row r="14" spans="1:11" s="18" customFormat="1" ht="11.5" x14ac:dyDescent="0.25">
      <c r="B14" s="40">
        <v>4</v>
      </c>
      <c r="C14" s="41" t="s">
        <v>624</v>
      </c>
      <c r="D14" s="42">
        <f>[8]CR4!D13</f>
        <v>448590</v>
      </c>
      <c r="E14" s="42">
        <f>[8]CR4!E13</f>
        <v>69789</v>
      </c>
      <c r="F14" s="42">
        <f>[8]CR4!F13</f>
        <v>448590</v>
      </c>
      <c r="G14" s="42">
        <f>[8]CR4!G13</f>
        <v>34870</v>
      </c>
      <c r="H14" s="42">
        <f>[8]CR4!H13</f>
        <v>206719</v>
      </c>
      <c r="I14" s="168">
        <f>[8]CR4!I13</f>
        <v>0.42799999999999999</v>
      </c>
      <c r="J14" s="192"/>
      <c r="K14" s="181"/>
    </row>
    <row r="15" spans="1:11" s="18" customFormat="1" ht="11.5" x14ac:dyDescent="0.25">
      <c r="B15" s="34"/>
      <c r="C15" s="35" t="s">
        <v>625</v>
      </c>
      <c r="D15" s="38"/>
      <c r="E15" s="38"/>
      <c r="F15" s="38"/>
      <c r="G15" s="38"/>
      <c r="H15" s="38"/>
      <c r="I15" s="169"/>
      <c r="J15" s="192"/>
      <c r="K15" s="181"/>
    </row>
    <row r="16" spans="1:11" s="18" customFormat="1" ht="11.5" x14ac:dyDescent="0.25">
      <c r="B16" s="40">
        <v>5</v>
      </c>
      <c r="C16" s="41" t="s">
        <v>626</v>
      </c>
      <c r="D16" s="42">
        <f>[8]CR4!D15</f>
        <v>0</v>
      </c>
      <c r="E16" s="42">
        <f>[8]CR4!E15</f>
        <v>0</v>
      </c>
      <c r="F16" s="42">
        <f>[8]CR4!F15</f>
        <v>0</v>
      </c>
      <c r="G16" s="42">
        <f>[8]CR4!G15</f>
        <v>0</v>
      </c>
      <c r="H16" s="42">
        <f>[8]CR4!H15</f>
        <v>0</v>
      </c>
      <c r="I16" s="168">
        <f>[8]CR4!I15</f>
        <v>0</v>
      </c>
      <c r="J16" s="192"/>
      <c r="K16" s="181"/>
    </row>
    <row r="17" spans="2:11" s="18" customFormat="1" ht="11.5" x14ac:dyDescent="0.25">
      <c r="B17" s="40">
        <v>6</v>
      </c>
      <c r="C17" s="41" t="s">
        <v>627</v>
      </c>
      <c r="D17" s="42">
        <f>[8]CR4!D16</f>
        <v>2600747</v>
      </c>
      <c r="E17" s="42">
        <f>[8]CR4!E16</f>
        <v>470992</v>
      </c>
      <c r="F17" s="42">
        <f>[8]CR4!F16</f>
        <v>2600747</v>
      </c>
      <c r="G17" s="42">
        <f>[8]CR4!G16</f>
        <v>254035</v>
      </c>
      <c r="H17" s="42">
        <f>[8]CR4!H16</f>
        <v>2330525</v>
      </c>
      <c r="I17" s="168">
        <f>[8]CR4!I16</f>
        <v>0.81599999999999995</v>
      </c>
      <c r="J17" s="192"/>
      <c r="K17" s="181"/>
    </row>
    <row r="18" spans="2:11" s="18" customFormat="1" ht="11.5" x14ac:dyDescent="0.25">
      <c r="B18" s="34"/>
      <c r="C18" s="35" t="s">
        <v>625</v>
      </c>
      <c r="D18" s="38"/>
      <c r="E18" s="38"/>
      <c r="F18" s="38"/>
      <c r="G18" s="38"/>
      <c r="H18" s="38"/>
      <c r="I18" s="169"/>
      <c r="J18" s="192"/>
      <c r="K18" s="181"/>
    </row>
    <row r="19" spans="2:11" s="18" customFormat="1" ht="11.5" x14ac:dyDescent="0.25">
      <c r="B19" s="40"/>
      <c r="C19" s="41" t="s">
        <v>628</v>
      </c>
      <c r="D19" s="42">
        <f>[8]CR4!D18</f>
        <v>209097</v>
      </c>
      <c r="E19" s="42">
        <f>[8]CR4!E18</f>
        <v>23056</v>
      </c>
      <c r="F19" s="42">
        <f>[8]CR4!F18</f>
        <v>209097</v>
      </c>
      <c r="G19" s="42">
        <f>[8]CR4!G18</f>
        <v>21441</v>
      </c>
      <c r="H19" s="42">
        <f>[8]CR4!H18</f>
        <v>261664</v>
      </c>
      <c r="I19" s="168">
        <f>[8]CR4!I18</f>
        <v>1.135</v>
      </c>
      <c r="J19" s="192"/>
      <c r="K19" s="181"/>
    </row>
    <row r="20" spans="2:11" s="18" customFormat="1" ht="11.5" x14ac:dyDescent="0.25">
      <c r="B20" s="40">
        <v>7</v>
      </c>
      <c r="C20" s="41" t="s">
        <v>629</v>
      </c>
      <c r="D20" s="42">
        <f>[8]CR4!D19</f>
        <v>0</v>
      </c>
      <c r="E20" s="42">
        <f>[8]CR4!E19</f>
        <v>0</v>
      </c>
      <c r="F20" s="42">
        <f>[8]CR4!F19</f>
        <v>0</v>
      </c>
      <c r="G20" s="42">
        <f>[8]CR4!G19</f>
        <v>0</v>
      </c>
      <c r="H20" s="42">
        <f>[8]CR4!H19</f>
        <v>0</v>
      </c>
      <c r="I20" s="168">
        <f>[8]CR4!I19</f>
        <v>0</v>
      </c>
      <c r="J20" s="192"/>
      <c r="K20" s="181"/>
    </row>
    <row r="21" spans="2:11" s="18" customFormat="1" ht="11.5" x14ac:dyDescent="0.25">
      <c r="B21" s="40">
        <v>8</v>
      </c>
      <c r="C21" s="41" t="s">
        <v>630</v>
      </c>
      <c r="D21" s="42">
        <f>[8]CR4!D20</f>
        <v>632462</v>
      </c>
      <c r="E21" s="42">
        <f>[8]CR4!E20</f>
        <v>843858</v>
      </c>
      <c r="F21" s="42">
        <f>[8]CR4!F20</f>
        <v>632462</v>
      </c>
      <c r="G21" s="42">
        <f>[8]CR4!G20</f>
        <v>94356</v>
      </c>
      <c r="H21" s="42">
        <f>[8]CR4!H20</f>
        <v>629965</v>
      </c>
      <c r="I21" s="168">
        <f>[8]CR4!I20</f>
        <v>0.86699999999999999</v>
      </c>
      <c r="J21" s="192"/>
      <c r="K21" s="181"/>
    </row>
    <row r="22" spans="2:11" s="18" customFormat="1" ht="11.5" x14ac:dyDescent="0.25">
      <c r="B22" s="40">
        <v>9</v>
      </c>
      <c r="C22" s="41" t="s">
        <v>631</v>
      </c>
      <c r="D22" s="42">
        <f>[8]CR4!D21</f>
        <v>3938443</v>
      </c>
      <c r="E22" s="42">
        <f>[8]CR4!E21</f>
        <v>148912</v>
      </c>
      <c r="F22" s="42">
        <f>[8]CR4!F21</f>
        <v>3938443</v>
      </c>
      <c r="G22" s="42">
        <f>[8]CR4!G21</f>
        <v>39023</v>
      </c>
      <c r="H22" s="42">
        <f>[8]CR4!H21</f>
        <v>3094112</v>
      </c>
      <c r="I22" s="168">
        <f>[8]CR4!I21</f>
        <v>0.77800000000000002</v>
      </c>
      <c r="J22" s="192"/>
      <c r="K22" s="181"/>
    </row>
    <row r="23" spans="2:11" s="18" customFormat="1" ht="11.5" x14ac:dyDescent="0.25">
      <c r="B23" s="40"/>
      <c r="C23" s="189" t="s">
        <v>632</v>
      </c>
      <c r="D23" s="42">
        <f>[8]CR4!D22</f>
        <v>2022469</v>
      </c>
      <c r="E23" s="42">
        <f>[8]CR4!E22</f>
        <v>107014</v>
      </c>
      <c r="F23" s="42">
        <f>[8]CR4!F22</f>
        <v>2022469</v>
      </c>
      <c r="G23" s="42">
        <f>[8]CR4!G22</f>
        <v>15134</v>
      </c>
      <c r="H23" s="42">
        <f>[8]CR4!H22</f>
        <v>1107506</v>
      </c>
      <c r="I23" s="168">
        <f>[8]CR4!I22</f>
        <v>0.54400000000000004</v>
      </c>
      <c r="J23" s="192"/>
      <c r="K23" s="181"/>
    </row>
    <row r="24" spans="2:11" s="18" customFormat="1" ht="11.5" x14ac:dyDescent="0.25">
      <c r="B24" s="40"/>
      <c r="C24" s="189" t="s">
        <v>633</v>
      </c>
      <c r="D24" s="42">
        <f>[8]CR4!D23</f>
        <v>1483153</v>
      </c>
      <c r="E24" s="42">
        <f>[8]CR4!E23</f>
        <v>30515</v>
      </c>
      <c r="F24" s="42">
        <f>[8]CR4!F23</f>
        <v>1483153</v>
      </c>
      <c r="G24" s="42">
        <f>[8]CR4!G23</f>
        <v>14632</v>
      </c>
      <c r="H24" s="42">
        <f>[8]CR4!H23</f>
        <v>1490066</v>
      </c>
      <c r="I24" s="168">
        <f>[8]CR4!I23</f>
        <v>0.995</v>
      </c>
      <c r="J24" s="192"/>
      <c r="K24" s="181"/>
    </row>
    <row r="25" spans="2:11" s="18" customFormat="1" ht="11.5" x14ac:dyDescent="0.25">
      <c r="B25" s="34"/>
      <c r="C25" s="35" t="s">
        <v>634</v>
      </c>
      <c r="D25" s="38"/>
      <c r="E25" s="38"/>
      <c r="F25" s="38"/>
      <c r="G25" s="38"/>
      <c r="H25" s="38"/>
      <c r="I25" s="169"/>
      <c r="J25" s="192"/>
      <c r="K25" s="181"/>
    </row>
    <row r="26" spans="2:11" s="18" customFormat="1" ht="11.5" x14ac:dyDescent="0.25">
      <c r="B26" s="40"/>
      <c r="C26" s="41" t="s">
        <v>635</v>
      </c>
      <c r="D26" s="42">
        <f>[8]CR4!D25</f>
        <v>432821</v>
      </c>
      <c r="E26" s="42">
        <f>[8]CR4!E25</f>
        <v>11383</v>
      </c>
      <c r="F26" s="42">
        <f>[8]CR4!F25</f>
        <v>432821</v>
      </c>
      <c r="G26" s="42">
        <f>[8]CR4!G25</f>
        <v>9257</v>
      </c>
      <c r="H26" s="42">
        <f>[8]CR4!H25</f>
        <v>496540</v>
      </c>
      <c r="I26" s="168">
        <f>[8]CR4!I25</f>
        <v>1.123</v>
      </c>
      <c r="J26" s="192"/>
      <c r="K26" s="181"/>
    </row>
    <row r="27" spans="2:11" s="18" customFormat="1" ht="11.5" x14ac:dyDescent="0.25">
      <c r="B27" s="40">
        <v>10</v>
      </c>
      <c r="C27" s="41" t="s">
        <v>636</v>
      </c>
      <c r="D27" s="42">
        <f>[8]CR4!D26</f>
        <v>0</v>
      </c>
      <c r="E27" s="42">
        <f>[8]CR4!E26</f>
        <v>0</v>
      </c>
      <c r="F27" s="42">
        <f>[8]CR4!F26</f>
        <v>0</v>
      </c>
      <c r="G27" s="42">
        <f>[8]CR4!G26</f>
        <v>0</v>
      </c>
      <c r="H27" s="42">
        <f>[8]CR4!H26</f>
        <v>0</v>
      </c>
      <c r="I27" s="168">
        <f>[8]CR4!I26</f>
        <v>0</v>
      </c>
      <c r="J27" s="192"/>
      <c r="K27" s="181"/>
    </row>
    <row r="28" spans="2:11" s="18" customFormat="1" ht="11.5" x14ac:dyDescent="0.25">
      <c r="B28" s="40">
        <v>11</v>
      </c>
      <c r="C28" s="41" t="s">
        <v>637</v>
      </c>
      <c r="D28" s="42">
        <f>[8]CR4!D27</f>
        <v>330091</v>
      </c>
      <c r="E28" s="42">
        <f>[8]CR4!E27</f>
        <v>792</v>
      </c>
      <c r="F28" s="42">
        <f>[8]CR4!F27</f>
        <v>330091</v>
      </c>
      <c r="G28" s="42">
        <f>[8]CR4!G27</f>
        <v>792</v>
      </c>
      <c r="H28" s="42">
        <f>[8]CR4!H27</f>
        <v>422761</v>
      </c>
      <c r="I28" s="168">
        <f>[8]CR4!I27</f>
        <v>1.278</v>
      </c>
      <c r="J28" s="192"/>
      <c r="K28" s="181"/>
    </row>
    <row r="29" spans="2:11" s="18" customFormat="1" ht="11.5" x14ac:dyDescent="0.25">
      <c r="B29" s="40">
        <v>12</v>
      </c>
      <c r="C29" s="41" t="s">
        <v>638</v>
      </c>
      <c r="D29" s="42">
        <f>[8]CR4!D28</f>
        <v>0</v>
      </c>
      <c r="E29" s="42">
        <f>[8]CR4!E28</f>
        <v>0</v>
      </c>
      <c r="F29" s="42">
        <f>[8]CR4!F28</f>
        <v>0</v>
      </c>
      <c r="G29" s="42">
        <f>[8]CR4!G28</f>
        <v>0</v>
      </c>
      <c r="H29" s="42">
        <f>[8]CR4!H28</f>
        <v>0</v>
      </c>
      <c r="I29" s="168">
        <f>[8]CR4!I28</f>
        <v>0</v>
      </c>
      <c r="J29" s="192"/>
      <c r="K29" s="181"/>
    </row>
    <row r="30" spans="2:11" s="18" customFormat="1" ht="11.5" x14ac:dyDescent="0.25">
      <c r="B30" s="40">
        <v>13</v>
      </c>
      <c r="C30" s="41" t="s">
        <v>639</v>
      </c>
      <c r="D30" s="42">
        <f>[8]CR4!D29</f>
        <v>43997</v>
      </c>
      <c r="E30" s="42">
        <f>[8]CR4!E29</f>
        <v>0</v>
      </c>
      <c r="F30" s="42">
        <f>[8]CR4!F29</f>
        <v>43997</v>
      </c>
      <c r="G30" s="42">
        <f>[8]CR4!G29</f>
        <v>0</v>
      </c>
      <c r="H30" s="42">
        <f>[8]CR4!H29</f>
        <v>9706</v>
      </c>
      <c r="I30" s="168">
        <f>[8]CR4!I29</f>
        <v>0.221</v>
      </c>
      <c r="J30" s="192"/>
      <c r="K30" s="181"/>
    </row>
    <row r="31" spans="2:11" s="18" customFormat="1" ht="11.5" x14ac:dyDescent="0.25">
      <c r="B31" s="40">
        <v>14</v>
      </c>
      <c r="C31" s="41" t="s">
        <v>247</v>
      </c>
      <c r="D31" s="42">
        <f>[8]CR4!D30</f>
        <v>162046</v>
      </c>
      <c r="E31" s="42">
        <f>[8]CR4!E30</f>
        <v>0</v>
      </c>
      <c r="F31" s="42">
        <f>[8]CR4!F30</f>
        <v>162046</v>
      </c>
      <c r="G31" s="42">
        <f>[8]CR4!G30</f>
        <v>0</v>
      </c>
      <c r="H31" s="42">
        <f>[8]CR4!H30</f>
        <v>75423</v>
      </c>
      <c r="I31" s="168">
        <f>[8]CR4!I30</f>
        <v>0.46500000000000002</v>
      </c>
      <c r="J31" s="192"/>
      <c r="K31" s="181"/>
    </row>
    <row r="32" spans="2:11" s="18" customFormat="1" ht="11.5" x14ac:dyDescent="0.25">
      <c r="B32" s="43">
        <v>15</v>
      </c>
      <c r="C32" s="44" t="s">
        <v>271</v>
      </c>
      <c r="D32" s="145">
        <f>[8]CR4!D31</f>
        <v>9304486</v>
      </c>
      <c r="E32" s="145">
        <f>[8]CR4!E31</f>
        <v>1561037</v>
      </c>
      <c r="F32" s="145">
        <f>[8]CR4!F31</f>
        <v>9304486</v>
      </c>
      <c r="G32" s="145">
        <f>[8]CR4!G31</f>
        <v>446334</v>
      </c>
      <c r="H32" s="145">
        <f>[8]CR4!H31</f>
        <v>7049917</v>
      </c>
      <c r="I32" s="171">
        <f>[8]CR4!I31</f>
        <v>0.72299999999999998</v>
      </c>
      <c r="J32" s="182"/>
      <c r="K32" s="181"/>
    </row>
    <row r="33" spans="2:10" s="18" customFormat="1" ht="12" thickBot="1" x14ac:dyDescent="0.3">
      <c r="J33" s="185"/>
    </row>
    <row r="34" spans="2:10" s="18" customFormat="1" ht="3.75" customHeight="1" x14ac:dyDescent="0.25">
      <c r="B34" s="29"/>
      <c r="C34" s="29"/>
      <c r="D34" s="29"/>
      <c r="E34" s="29"/>
      <c r="F34" s="29"/>
      <c r="G34" s="29"/>
      <c r="H34" s="29"/>
      <c r="I34" s="29"/>
    </row>
    <row r="35" spans="2:10" s="18" customFormat="1" ht="12" x14ac:dyDescent="0.3">
      <c r="B35" s="28" t="s">
        <v>178</v>
      </c>
      <c r="C35" s="22"/>
      <c r="D35" s="23"/>
      <c r="E35" s="23"/>
      <c r="F35" s="23"/>
      <c r="G35" s="23"/>
      <c r="H35" s="23"/>
      <c r="I35" s="23"/>
    </row>
    <row r="36" spans="2:10" s="18" customFormat="1" ht="15" customHeight="1" x14ac:dyDescent="0.25">
      <c r="B36" s="278"/>
      <c r="C36" s="279"/>
      <c r="D36" s="279"/>
      <c r="E36" s="279"/>
      <c r="F36" s="279"/>
      <c r="G36" s="279"/>
      <c r="H36" s="279"/>
      <c r="I36" s="280"/>
    </row>
    <row r="37" spans="2:10" s="18" customFormat="1" ht="15" customHeight="1" x14ac:dyDescent="0.25">
      <c r="B37" s="281"/>
      <c r="C37" s="282"/>
      <c r="D37" s="282"/>
      <c r="E37" s="282"/>
      <c r="F37" s="282"/>
      <c r="G37" s="282"/>
      <c r="H37" s="282"/>
      <c r="I37" s="283"/>
    </row>
    <row r="38" spans="2:10" s="18" customFormat="1" ht="15" customHeight="1" x14ac:dyDescent="0.25">
      <c r="B38" s="281"/>
      <c r="C38" s="282"/>
      <c r="D38" s="282"/>
      <c r="E38" s="282"/>
      <c r="F38" s="282"/>
      <c r="G38" s="282"/>
      <c r="H38" s="282"/>
      <c r="I38" s="283"/>
    </row>
    <row r="39" spans="2:10" s="18" customFormat="1" ht="15" customHeight="1" x14ac:dyDescent="0.25">
      <c r="B39" s="281"/>
      <c r="C39" s="282"/>
      <c r="D39" s="282"/>
      <c r="E39" s="282"/>
      <c r="F39" s="282"/>
      <c r="G39" s="282"/>
      <c r="H39" s="282"/>
      <c r="I39" s="283"/>
    </row>
    <row r="40" spans="2:10" s="18" customFormat="1" ht="15" customHeight="1" x14ac:dyDescent="0.25">
      <c r="B40" s="281"/>
      <c r="C40" s="282"/>
      <c r="D40" s="282"/>
      <c r="E40" s="282"/>
      <c r="F40" s="282"/>
      <c r="G40" s="282"/>
      <c r="H40" s="282"/>
      <c r="I40" s="283"/>
    </row>
    <row r="41" spans="2:10" s="18" customFormat="1" ht="15" customHeight="1" x14ac:dyDescent="0.25">
      <c r="B41" s="284"/>
      <c r="C41" s="285"/>
      <c r="D41" s="285"/>
      <c r="E41" s="285"/>
      <c r="F41" s="285"/>
      <c r="G41" s="285"/>
      <c r="H41" s="285"/>
      <c r="I41" s="286"/>
    </row>
    <row r="42" spans="2:10" s="18" customFormat="1" ht="12.5" thickBot="1" x14ac:dyDescent="0.35">
      <c r="D42" s="23"/>
      <c r="E42" s="23"/>
      <c r="F42" s="23"/>
      <c r="G42" s="23"/>
      <c r="H42" s="23"/>
      <c r="I42" s="23"/>
    </row>
    <row r="43" spans="2:10" s="18" customFormat="1" ht="11.5" x14ac:dyDescent="0.25">
      <c r="B43" s="29"/>
      <c r="C43" s="29"/>
      <c r="D43" s="29"/>
      <c r="E43" s="29"/>
      <c r="F43" s="29"/>
      <c r="G43" s="29"/>
      <c r="H43" s="29"/>
      <c r="I43" s="29"/>
    </row>
    <row r="44" spans="2:10" s="18" customFormat="1" ht="12" x14ac:dyDescent="0.3">
      <c r="B44" s="23"/>
      <c r="C44" s="23"/>
      <c r="D44" s="23"/>
    </row>
    <row r="45" spans="2:10" s="18" customFormat="1" ht="12" x14ac:dyDescent="0.3">
      <c r="B45" s="23"/>
      <c r="C45" s="23"/>
      <c r="D45" s="23"/>
    </row>
    <row r="46" spans="2:10" s="18" customFormat="1" ht="12" x14ac:dyDescent="0.3">
      <c r="B46" s="23"/>
      <c r="C46" s="23"/>
      <c r="D46" s="23"/>
    </row>
    <row r="47" spans="2:10" s="18" customFormat="1" ht="12" x14ac:dyDescent="0.3">
      <c r="B47" s="23"/>
      <c r="C47" s="23"/>
      <c r="D47" s="23"/>
    </row>
    <row r="48" spans="2:10" s="18" customFormat="1" ht="12" x14ac:dyDescent="0.3">
      <c r="B48" s="23"/>
      <c r="C48" s="23"/>
      <c r="D48" s="23"/>
    </row>
    <row r="49" spans="2:4" s="18" customFormat="1" ht="12" x14ac:dyDescent="0.3">
      <c r="B49" s="23"/>
      <c r="C49" s="23"/>
      <c r="D49" s="23"/>
    </row>
    <row r="50" spans="2:4" s="18" customFormat="1" ht="12" x14ac:dyDescent="0.3">
      <c r="B50" s="23"/>
      <c r="C50" s="23"/>
      <c r="D50" s="23"/>
    </row>
    <row r="51" spans="2:4" s="18" customFormat="1" ht="12" x14ac:dyDescent="0.3">
      <c r="B51" s="23"/>
      <c r="C51" s="23"/>
      <c r="D51" s="23"/>
    </row>
    <row r="52" spans="2:4" s="18" customFormat="1" ht="12" x14ac:dyDescent="0.3">
      <c r="B52" s="23"/>
      <c r="C52" s="23"/>
      <c r="D52" s="23"/>
    </row>
    <row r="53" spans="2:4" s="18" customFormat="1" ht="12" x14ac:dyDescent="0.3">
      <c r="B53" s="23"/>
      <c r="C53" s="23"/>
      <c r="D53" s="23"/>
    </row>
    <row r="54" spans="2:4" s="18" customFormat="1" ht="12" x14ac:dyDescent="0.3">
      <c r="B54" s="23"/>
      <c r="C54" s="23"/>
      <c r="D54" s="23"/>
    </row>
    <row r="55" spans="2:4" s="18" customFormat="1" ht="12" x14ac:dyDescent="0.3">
      <c r="B55" s="23"/>
      <c r="C55" s="23"/>
      <c r="D55" s="23"/>
    </row>
    <row r="56" spans="2:4" s="18" customFormat="1" ht="12" x14ac:dyDescent="0.3">
      <c r="B56" s="23"/>
      <c r="C56" s="23"/>
      <c r="D56" s="23"/>
    </row>
    <row r="57" spans="2:4" s="18" customFormat="1" ht="12" x14ac:dyDescent="0.3">
      <c r="B57" s="23"/>
      <c r="C57" s="23"/>
      <c r="D57" s="23"/>
    </row>
    <row r="58" spans="2:4" s="18" customFormat="1" ht="12" x14ac:dyDescent="0.3">
      <c r="B58" s="23"/>
      <c r="C58" s="23"/>
      <c r="D58" s="23"/>
    </row>
    <row r="59" spans="2:4" s="18" customFormat="1" ht="12" x14ac:dyDescent="0.3">
      <c r="B59" s="23"/>
      <c r="C59" s="23"/>
      <c r="D59" s="23"/>
    </row>
    <row r="60" spans="2:4" s="18" customFormat="1" ht="12" x14ac:dyDescent="0.3">
      <c r="B60" s="23"/>
      <c r="C60" s="23"/>
      <c r="D60" s="23"/>
    </row>
    <row r="61" spans="2:4" s="18" customFormat="1" ht="12" x14ac:dyDescent="0.3">
      <c r="B61" s="23"/>
      <c r="C61" s="23"/>
      <c r="D61" s="23"/>
    </row>
    <row r="62" spans="2:4" s="18" customFormat="1" ht="12" x14ac:dyDescent="0.3">
      <c r="B62" s="23"/>
      <c r="C62" s="23"/>
      <c r="D62" s="23"/>
    </row>
    <row r="63" spans="2:4" s="18" customFormat="1" ht="12" x14ac:dyDescent="0.3">
      <c r="B63" s="23"/>
      <c r="C63" s="23"/>
      <c r="D63" s="23"/>
    </row>
    <row r="64" spans="2:4" s="18" customFormat="1" ht="12" x14ac:dyDescent="0.3">
      <c r="B64" s="23"/>
      <c r="C64" s="23"/>
      <c r="D64" s="23"/>
    </row>
    <row r="65" spans="2:4" s="18" customFormat="1" ht="12" x14ac:dyDescent="0.3">
      <c r="B65" s="23"/>
      <c r="C65" s="23"/>
      <c r="D65" s="23"/>
    </row>
    <row r="66" spans="2:4" s="18" customFormat="1" ht="12" x14ac:dyDescent="0.3">
      <c r="B66" s="23"/>
      <c r="C66" s="23"/>
      <c r="D66" s="23"/>
    </row>
    <row r="67" spans="2:4" s="18" customFormat="1" ht="12" x14ac:dyDescent="0.3">
      <c r="B67" s="23"/>
      <c r="C67" s="23"/>
      <c r="D67" s="23"/>
    </row>
    <row r="68" spans="2:4" s="18" customFormat="1" ht="11.5" x14ac:dyDescent="0.25"/>
    <row r="69" spans="2:4" s="18" customFormat="1" ht="11.5" x14ac:dyDescent="0.25"/>
    <row r="70" spans="2:4" s="18" customFormat="1" ht="11.5" x14ac:dyDescent="0.25"/>
    <row r="71" spans="2:4" s="18" customFormat="1" ht="11.5" x14ac:dyDescent="0.25"/>
    <row r="72" spans="2:4" s="18" customFormat="1" ht="11.5" x14ac:dyDescent="0.25"/>
    <row r="73" spans="2:4" s="18" customFormat="1" ht="11.5" x14ac:dyDescent="0.25"/>
    <row r="74" spans="2:4" s="18" customFormat="1" ht="11.5" x14ac:dyDescent="0.25"/>
    <row r="75" spans="2:4" s="18" customFormat="1" ht="11.5" x14ac:dyDescent="0.25"/>
    <row r="76" spans="2:4" s="18" customFormat="1" ht="11.5" x14ac:dyDescent="0.25"/>
    <row r="77" spans="2:4" s="18" customFormat="1" ht="11.5" x14ac:dyDescent="0.25"/>
    <row r="78" spans="2:4" s="18" customFormat="1" ht="11.5" x14ac:dyDescent="0.25"/>
    <row r="79" spans="2:4" s="22" customFormat="1" ht="11.5" x14ac:dyDescent="0.25"/>
    <row r="80" spans="2:4" s="22" customFormat="1" ht="11.5" x14ac:dyDescent="0.25"/>
    <row r="81" s="22" customFormat="1" ht="11.5" x14ac:dyDescent="0.25"/>
    <row r="82" s="22" customFormat="1" ht="11.5" x14ac:dyDescent="0.25"/>
    <row r="83" s="22" customFormat="1" ht="11.5" x14ac:dyDescent="0.25"/>
    <row r="84" s="22" customFormat="1" ht="11.5" x14ac:dyDescent="0.25"/>
    <row r="85" s="22" customFormat="1" ht="11.5" x14ac:dyDescent="0.25"/>
    <row r="86" s="22" customFormat="1" ht="11.5" x14ac:dyDescent="0.25"/>
  </sheetData>
  <mergeCells count="6">
    <mergeCell ref="B6:C6"/>
    <mergeCell ref="D9:E9"/>
    <mergeCell ref="F9:G9"/>
    <mergeCell ref="H9:I9"/>
    <mergeCell ref="B36:I41"/>
    <mergeCell ref="D7:I7"/>
  </mergeCells>
  <pageMargins left="0.7" right="0.7" top="0.75" bottom="0.75" header="0.3" footer="0.3"/>
  <pageSetup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959D8-0922-4C27-97C9-9498F8B2D60D}">
  <sheetPr>
    <tabColor rgb="FF7030A0"/>
    <pageSetUpPr fitToPage="1"/>
  </sheetPr>
  <dimension ref="A1:N82"/>
  <sheetViews>
    <sheetView showGridLines="0" topLeftCell="A4" zoomScale="80" zoomScaleNormal="80" zoomScaleSheetLayoutView="100" workbookViewId="0">
      <selection activeCell="D10" sqref="D10:M28"/>
    </sheetView>
  </sheetViews>
  <sheetFormatPr baseColWidth="10" defaultColWidth="10.26953125" defaultRowHeight="15.5" x14ac:dyDescent="0.35"/>
  <cols>
    <col min="1" max="1" width="5.7265625" style="13" customWidth="1"/>
    <col min="2" max="2" width="10.453125" style="13" bestFit="1" customWidth="1"/>
    <col min="3" max="3" width="56.54296875" style="13" bestFit="1" customWidth="1"/>
    <col min="4" max="12" width="10" style="227" customWidth="1"/>
    <col min="13" max="13" width="25.54296875" style="13" bestFit="1" customWidth="1"/>
    <col min="14" max="14" width="11" style="13" bestFit="1" customWidth="1"/>
    <col min="15" max="16384" width="10.26953125" style="13"/>
  </cols>
  <sheetData>
    <row r="1" spans="1:14" ht="11.25" customHeight="1" x14ac:dyDescent="0.35">
      <c r="B1" s="15"/>
      <c r="C1" s="15"/>
      <c r="D1" s="226"/>
      <c r="E1" s="226"/>
      <c r="F1" s="226"/>
      <c r="G1" s="226"/>
      <c r="H1" s="226"/>
      <c r="I1" s="226"/>
      <c r="J1" s="226"/>
      <c r="K1" s="226"/>
      <c r="L1" s="226"/>
      <c r="M1" s="15"/>
      <c r="N1" s="15"/>
    </row>
    <row r="2" spans="1:14" ht="11.25" customHeight="1" x14ac:dyDescent="0.35">
      <c r="B2" s="15"/>
      <c r="C2" s="15"/>
      <c r="D2" s="226"/>
      <c r="E2" s="226"/>
      <c r="F2" s="226"/>
      <c r="G2" s="226"/>
      <c r="H2" s="226"/>
      <c r="I2" s="226"/>
      <c r="J2" s="226"/>
      <c r="K2" s="226"/>
      <c r="L2" s="226"/>
      <c r="M2" s="15"/>
      <c r="N2" s="15"/>
    </row>
    <row r="3" spans="1:14" ht="11.25" customHeight="1" x14ac:dyDescent="0.35"/>
    <row r="4" spans="1:14" ht="11.25" customHeight="1" x14ac:dyDescent="0.35">
      <c r="B4" s="6"/>
      <c r="C4" s="6"/>
      <c r="D4" s="228"/>
    </row>
    <row r="5" spans="1:14" ht="16.899999999999999" customHeight="1" x14ac:dyDescent="0.35">
      <c r="A5" s="16"/>
      <c r="B5" s="14" t="s">
        <v>640</v>
      </c>
      <c r="C5" s="6"/>
      <c r="D5" s="228"/>
    </row>
    <row r="6" spans="1:14" ht="15" customHeight="1" x14ac:dyDescent="0.35">
      <c r="A6" s="16"/>
      <c r="B6" s="307" t="str">
        <f>'KM1'!$B$6</f>
        <v>Cifras en millones de pesos chilenos (CLP$)</v>
      </c>
      <c r="C6" s="307"/>
      <c r="D6" s="228"/>
    </row>
    <row r="7" spans="1:14" ht="15" customHeight="1" x14ac:dyDescent="0.35">
      <c r="A7" s="16"/>
      <c r="B7" s="170"/>
      <c r="C7" s="170"/>
      <c r="D7" s="305">
        <f>Indice!$B$2</f>
        <v>45627</v>
      </c>
      <c r="E7" s="306"/>
      <c r="F7" s="306"/>
      <c r="G7" s="306"/>
      <c r="H7" s="306"/>
      <c r="I7" s="306"/>
      <c r="J7" s="306"/>
      <c r="K7" s="306"/>
      <c r="L7" s="306"/>
      <c r="M7" s="306"/>
    </row>
    <row r="8" spans="1:14" s="22" customFormat="1" ht="12" customHeight="1" x14ac:dyDescent="0.25">
      <c r="D8" s="31" t="s">
        <v>106</v>
      </c>
      <c r="E8" s="31" t="s">
        <v>107</v>
      </c>
      <c r="F8" s="31" t="s">
        <v>180</v>
      </c>
      <c r="G8" s="31" t="s">
        <v>209</v>
      </c>
      <c r="H8" s="31" t="s">
        <v>210</v>
      </c>
      <c r="I8" s="31" t="s">
        <v>211</v>
      </c>
      <c r="J8" s="31" t="s">
        <v>212</v>
      </c>
      <c r="K8" s="31" t="s">
        <v>641</v>
      </c>
      <c r="L8" s="31" t="s">
        <v>642</v>
      </c>
      <c r="M8" s="31" t="s">
        <v>643</v>
      </c>
    </row>
    <row r="9" spans="1:14" s="18" customFormat="1" ht="23" x14ac:dyDescent="0.25">
      <c r="B9" s="40"/>
      <c r="C9" s="44" t="s">
        <v>644</v>
      </c>
      <c r="D9" s="64">
        <v>0</v>
      </c>
      <c r="E9" s="64">
        <v>0.1</v>
      </c>
      <c r="F9" s="64">
        <v>0.2</v>
      </c>
      <c r="G9" s="64">
        <v>0.35</v>
      </c>
      <c r="H9" s="64">
        <v>0.5</v>
      </c>
      <c r="I9" s="64">
        <v>0.75</v>
      </c>
      <c r="J9" s="64">
        <v>1</v>
      </c>
      <c r="K9" s="64">
        <v>1.5</v>
      </c>
      <c r="L9" s="64" t="s">
        <v>440</v>
      </c>
      <c r="M9" s="65" t="s">
        <v>645</v>
      </c>
    </row>
    <row r="10" spans="1:14" s="18" customFormat="1" ht="11.5" x14ac:dyDescent="0.25">
      <c r="B10" s="40">
        <v>1</v>
      </c>
      <c r="C10" s="41" t="s">
        <v>621</v>
      </c>
      <c r="D10" s="245">
        <v>920329</v>
      </c>
      <c r="E10" s="246">
        <v>0</v>
      </c>
      <c r="F10" s="246">
        <v>0</v>
      </c>
      <c r="G10" s="246">
        <v>0</v>
      </c>
      <c r="H10" s="246">
        <v>0</v>
      </c>
      <c r="I10" s="246">
        <v>0</v>
      </c>
      <c r="J10" s="246">
        <v>0</v>
      </c>
      <c r="K10" s="246">
        <v>0</v>
      </c>
      <c r="L10" s="246">
        <v>0</v>
      </c>
      <c r="M10" s="247">
        <v>920329</v>
      </c>
    </row>
    <row r="11" spans="1:14" s="18" customFormat="1" ht="11.5" x14ac:dyDescent="0.25">
      <c r="B11" s="40">
        <v>2</v>
      </c>
      <c r="C11" s="41" t="s">
        <v>622</v>
      </c>
      <c r="D11" s="248">
        <v>0</v>
      </c>
      <c r="E11" s="249">
        <v>0</v>
      </c>
      <c r="F11" s="250">
        <v>1823</v>
      </c>
      <c r="G11" s="249">
        <v>0</v>
      </c>
      <c r="H11" s="249">
        <v>0</v>
      </c>
      <c r="I11" s="249">
        <v>0</v>
      </c>
      <c r="J11" s="250">
        <v>18677</v>
      </c>
      <c r="K11" s="249">
        <v>0</v>
      </c>
      <c r="L11" s="249">
        <v>0</v>
      </c>
      <c r="M11" s="252">
        <v>20500</v>
      </c>
    </row>
    <row r="12" spans="1:14" s="18" customFormat="1" ht="11.5" x14ac:dyDescent="0.25">
      <c r="B12" s="40">
        <v>3</v>
      </c>
      <c r="C12" s="41" t="s">
        <v>646</v>
      </c>
      <c r="D12" s="248">
        <v>0</v>
      </c>
      <c r="E12" s="249">
        <v>0</v>
      </c>
      <c r="F12" s="249">
        <v>0</v>
      </c>
      <c r="G12" s="249">
        <v>0</v>
      </c>
      <c r="H12" s="249">
        <v>0</v>
      </c>
      <c r="I12" s="249">
        <v>0</v>
      </c>
      <c r="J12" s="249">
        <v>0</v>
      </c>
      <c r="K12" s="249">
        <v>0</v>
      </c>
      <c r="L12" s="249">
        <v>0</v>
      </c>
      <c r="M12" s="251">
        <v>0</v>
      </c>
    </row>
    <row r="13" spans="1:14" s="18" customFormat="1" ht="11.5" x14ac:dyDescent="0.25">
      <c r="B13" s="40">
        <v>4</v>
      </c>
      <c r="C13" s="41" t="s">
        <v>624</v>
      </c>
      <c r="D13" s="248">
        <v>0</v>
      </c>
      <c r="E13" s="249">
        <v>0</v>
      </c>
      <c r="F13" s="250">
        <v>138818</v>
      </c>
      <c r="G13" s="249">
        <v>0</v>
      </c>
      <c r="H13" s="250">
        <v>172491</v>
      </c>
      <c r="I13" s="249">
        <v>0</v>
      </c>
      <c r="J13" s="250">
        <v>58663</v>
      </c>
      <c r="K13" s="249">
        <v>0</v>
      </c>
      <c r="L13" s="250">
        <v>113488</v>
      </c>
      <c r="M13" s="252">
        <v>483460</v>
      </c>
    </row>
    <row r="14" spans="1:14" s="18" customFormat="1" ht="11.5" x14ac:dyDescent="0.25">
      <c r="B14" s="40">
        <v>5</v>
      </c>
      <c r="C14" s="41" t="s">
        <v>626</v>
      </c>
      <c r="D14" s="248">
        <v>0</v>
      </c>
      <c r="E14" s="249">
        <v>0</v>
      </c>
      <c r="F14" s="249">
        <v>0</v>
      </c>
      <c r="G14" s="249">
        <v>0</v>
      </c>
      <c r="H14" s="249">
        <v>0</v>
      </c>
      <c r="I14" s="249">
        <v>0</v>
      </c>
      <c r="J14" s="249">
        <v>0</v>
      </c>
      <c r="K14" s="249">
        <v>0</v>
      </c>
      <c r="L14" s="249">
        <v>0</v>
      </c>
      <c r="M14" s="251">
        <v>0</v>
      </c>
    </row>
    <row r="15" spans="1:14" s="18" customFormat="1" ht="11.5" x14ac:dyDescent="0.25">
      <c r="B15" s="40">
        <v>6</v>
      </c>
      <c r="C15" s="41" t="s">
        <v>627</v>
      </c>
      <c r="D15" s="248">
        <v>0</v>
      </c>
      <c r="E15" s="249">
        <v>0</v>
      </c>
      <c r="F15" s="249">
        <v>0</v>
      </c>
      <c r="G15" s="249">
        <v>0</v>
      </c>
      <c r="H15" s="249">
        <v>0</v>
      </c>
      <c r="I15" s="249">
        <v>0</v>
      </c>
      <c r="J15" s="250">
        <v>1160371</v>
      </c>
      <c r="K15" s="249">
        <v>0</v>
      </c>
      <c r="L15" s="250">
        <v>1694411</v>
      </c>
      <c r="M15" s="252">
        <v>2854782</v>
      </c>
    </row>
    <row r="16" spans="1:14" s="18" customFormat="1" ht="11.5" x14ac:dyDescent="0.25">
      <c r="B16" s="40"/>
      <c r="C16" s="41" t="s">
        <v>628</v>
      </c>
      <c r="D16" s="248">
        <v>0</v>
      </c>
      <c r="E16" s="249">
        <v>0</v>
      </c>
      <c r="F16" s="249">
        <v>0</v>
      </c>
      <c r="G16" s="249">
        <v>0</v>
      </c>
      <c r="H16" s="249">
        <v>0</v>
      </c>
      <c r="I16" s="249">
        <v>0</v>
      </c>
      <c r="J16" s="250">
        <v>123810</v>
      </c>
      <c r="K16" s="249">
        <v>0</v>
      </c>
      <c r="L16" s="250">
        <v>106728</v>
      </c>
      <c r="M16" s="252">
        <v>230538</v>
      </c>
    </row>
    <row r="17" spans="2:13" s="18" customFormat="1" ht="11.5" x14ac:dyDescent="0.25">
      <c r="B17" s="40">
        <v>7</v>
      </c>
      <c r="C17" s="41" t="s">
        <v>629</v>
      </c>
      <c r="D17" s="248">
        <v>0</v>
      </c>
      <c r="E17" s="249">
        <v>0</v>
      </c>
      <c r="F17" s="249">
        <v>0</v>
      </c>
      <c r="G17" s="249">
        <v>0</v>
      </c>
      <c r="H17" s="249">
        <v>0</v>
      </c>
      <c r="I17" s="249">
        <v>0</v>
      </c>
      <c r="J17" s="249">
        <v>0</v>
      </c>
      <c r="K17" s="249">
        <v>0</v>
      </c>
      <c r="L17" s="249">
        <v>0</v>
      </c>
      <c r="M17" s="251">
        <v>0</v>
      </c>
    </row>
    <row r="18" spans="2:13" s="18" customFormat="1" ht="11.5" x14ac:dyDescent="0.25">
      <c r="B18" s="40">
        <v>8</v>
      </c>
      <c r="C18" s="41" t="s">
        <v>630</v>
      </c>
      <c r="D18" s="248">
        <v>0</v>
      </c>
      <c r="E18" s="249">
        <v>0</v>
      </c>
      <c r="F18" s="249">
        <v>0</v>
      </c>
      <c r="G18" s="249">
        <v>0</v>
      </c>
      <c r="H18" s="249">
        <v>0</v>
      </c>
      <c r="I18" s="250">
        <v>224604</v>
      </c>
      <c r="J18" s="250">
        <v>444868</v>
      </c>
      <c r="K18" s="249">
        <v>0</v>
      </c>
      <c r="L18" s="250">
        <v>57345</v>
      </c>
      <c r="M18" s="252">
        <v>726817</v>
      </c>
    </row>
    <row r="19" spans="2:13" s="18" customFormat="1" ht="11.5" x14ac:dyDescent="0.25">
      <c r="B19" s="40">
        <v>9</v>
      </c>
      <c r="C19" s="41" t="s">
        <v>631</v>
      </c>
      <c r="D19" s="248">
        <v>0</v>
      </c>
      <c r="E19" s="249">
        <v>0</v>
      </c>
      <c r="F19" s="250">
        <v>163801</v>
      </c>
      <c r="G19" s="250">
        <v>16657</v>
      </c>
      <c r="H19" s="250">
        <v>264926</v>
      </c>
      <c r="I19" s="250">
        <v>66319</v>
      </c>
      <c r="J19" s="250">
        <v>322935</v>
      </c>
      <c r="K19" s="250">
        <v>168481</v>
      </c>
      <c r="L19" s="250">
        <v>2974348</v>
      </c>
      <c r="M19" s="252">
        <v>3977467</v>
      </c>
    </row>
    <row r="20" spans="2:13" s="18" customFormat="1" ht="11.5" x14ac:dyDescent="0.25">
      <c r="B20" s="40"/>
      <c r="C20" s="189" t="s">
        <v>632</v>
      </c>
      <c r="D20" s="248">
        <v>0</v>
      </c>
      <c r="E20" s="249">
        <v>0</v>
      </c>
      <c r="F20" s="250">
        <v>163801</v>
      </c>
      <c r="G20" s="250">
        <v>16657</v>
      </c>
      <c r="H20" s="250">
        <v>264926</v>
      </c>
      <c r="I20" s="250">
        <v>66319</v>
      </c>
      <c r="J20" s="250">
        <v>1037</v>
      </c>
      <c r="K20" s="249">
        <v>32</v>
      </c>
      <c r="L20" s="250">
        <v>1524833</v>
      </c>
      <c r="M20" s="252">
        <v>2037605</v>
      </c>
    </row>
    <row r="21" spans="2:13" s="18" customFormat="1" ht="11.5" x14ac:dyDescent="0.25">
      <c r="B21" s="40"/>
      <c r="C21" s="189" t="s">
        <v>633</v>
      </c>
      <c r="D21" s="248">
        <v>0</v>
      </c>
      <c r="E21" s="249">
        <v>0</v>
      </c>
      <c r="F21" s="249">
        <v>0</v>
      </c>
      <c r="G21" s="249">
        <v>0</v>
      </c>
      <c r="H21" s="249">
        <v>0</v>
      </c>
      <c r="I21" s="249">
        <v>0</v>
      </c>
      <c r="J21" s="249">
        <v>0</v>
      </c>
      <c r="K21" s="250">
        <v>48269</v>
      </c>
      <c r="L21" s="250">
        <v>1449515</v>
      </c>
      <c r="M21" s="252">
        <v>1497784</v>
      </c>
    </row>
    <row r="22" spans="2:13" s="18" customFormat="1" ht="11.5" x14ac:dyDescent="0.25">
      <c r="B22" s="40"/>
      <c r="C22" s="189" t="s">
        <v>635</v>
      </c>
      <c r="D22" s="248">
        <v>0</v>
      </c>
      <c r="E22" s="249">
        <v>0</v>
      </c>
      <c r="F22" s="249">
        <v>0</v>
      </c>
      <c r="G22" s="249">
        <v>0</v>
      </c>
      <c r="H22" s="249">
        <v>0</v>
      </c>
      <c r="I22" s="249">
        <v>0</v>
      </c>
      <c r="J22" s="250">
        <v>321898</v>
      </c>
      <c r="K22" s="250">
        <v>120180</v>
      </c>
      <c r="L22" s="249">
        <v>0</v>
      </c>
      <c r="M22" s="252">
        <v>442078</v>
      </c>
    </row>
    <row r="23" spans="2:13" s="18" customFormat="1" ht="11.5" x14ac:dyDescent="0.25">
      <c r="B23" s="40">
        <v>10</v>
      </c>
      <c r="C23" s="41" t="s">
        <v>636</v>
      </c>
      <c r="D23" s="248">
        <v>0</v>
      </c>
      <c r="E23" s="249">
        <v>0</v>
      </c>
      <c r="F23" s="249">
        <v>0</v>
      </c>
      <c r="G23" s="249">
        <v>0</v>
      </c>
      <c r="H23" s="249">
        <v>0</v>
      </c>
      <c r="I23" s="249">
        <v>0</v>
      </c>
      <c r="J23" s="249">
        <v>0</v>
      </c>
      <c r="K23" s="249">
        <v>0</v>
      </c>
      <c r="L23" s="249">
        <v>0</v>
      </c>
      <c r="M23" s="251">
        <v>0</v>
      </c>
    </row>
    <row r="24" spans="2:13" s="18" customFormat="1" ht="11.5" x14ac:dyDescent="0.25">
      <c r="B24" s="40">
        <v>11</v>
      </c>
      <c r="C24" s="41" t="s">
        <v>637</v>
      </c>
      <c r="D24" s="253">
        <v>0</v>
      </c>
      <c r="E24" s="254">
        <v>0</v>
      </c>
      <c r="F24" s="254">
        <v>0</v>
      </c>
      <c r="G24" s="254">
        <v>0</v>
      </c>
      <c r="H24" s="254">
        <v>0</v>
      </c>
      <c r="I24" s="254">
        <v>0</v>
      </c>
      <c r="J24" s="250">
        <v>118784</v>
      </c>
      <c r="K24" s="250">
        <v>212099</v>
      </c>
      <c r="L24" s="254">
        <v>0</v>
      </c>
      <c r="M24" s="252">
        <v>330883</v>
      </c>
    </row>
    <row r="25" spans="2:13" s="18" customFormat="1" ht="11.5" x14ac:dyDescent="0.25">
      <c r="B25" s="40">
        <v>12</v>
      </c>
      <c r="C25" s="41" t="s">
        <v>647</v>
      </c>
      <c r="D25" s="248">
        <v>0</v>
      </c>
      <c r="E25" s="249">
        <v>0</v>
      </c>
      <c r="F25" s="249">
        <v>0</v>
      </c>
      <c r="G25" s="249">
        <v>0</v>
      </c>
      <c r="H25" s="249">
        <v>0</v>
      </c>
      <c r="I25" s="249">
        <v>0</v>
      </c>
      <c r="J25" s="249">
        <v>0</v>
      </c>
      <c r="K25" s="249">
        <v>0</v>
      </c>
      <c r="L25" s="249">
        <v>0</v>
      </c>
      <c r="M25" s="251">
        <v>0</v>
      </c>
    </row>
    <row r="26" spans="2:13" s="18" customFormat="1" ht="11.5" x14ac:dyDescent="0.25">
      <c r="B26" s="40">
        <v>13</v>
      </c>
      <c r="C26" s="41" t="s">
        <v>639</v>
      </c>
      <c r="D26" s="255">
        <v>31557</v>
      </c>
      <c r="E26" s="249">
        <v>0</v>
      </c>
      <c r="F26" s="250">
        <v>2483</v>
      </c>
      <c r="G26" s="249">
        <v>0</v>
      </c>
      <c r="H26" s="249">
        <v>0</v>
      </c>
      <c r="I26" s="249">
        <v>0</v>
      </c>
      <c r="J26" s="250">
        <v>4970</v>
      </c>
      <c r="K26" s="249">
        <v>0</v>
      </c>
      <c r="L26" s="250">
        <v>4988</v>
      </c>
      <c r="M26" s="252">
        <v>43998</v>
      </c>
    </row>
    <row r="27" spans="2:13" s="18" customFormat="1" ht="11.5" x14ac:dyDescent="0.25">
      <c r="B27" s="40">
        <v>14</v>
      </c>
      <c r="C27" s="41" t="s">
        <v>247</v>
      </c>
      <c r="D27" s="255">
        <v>80458</v>
      </c>
      <c r="E27" s="249">
        <v>0</v>
      </c>
      <c r="F27" s="250">
        <v>7706</v>
      </c>
      <c r="G27" s="249">
        <v>0</v>
      </c>
      <c r="H27" s="249">
        <v>0</v>
      </c>
      <c r="I27" s="249">
        <v>0</v>
      </c>
      <c r="J27" s="250">
        <v>73882</v>
      </c>
      <c r="K27" s="249">
        <v>0</v>
      </c>
      <c r="L27" s="249">
        <v>0</v>
      </c>
      <c r="M27" s="252">
        <v>162046</v>
      </c>
    </row>
    <row r="28" spans="2:13" s="18" customFormat="1" ht="11.5" x14ac:dyDescent="0.25">
      <c r="B28" s="43">
        <v>15</v>
      </c>
      <c r="C28" s="44" t="s">
        <v>271</v>
      </c>
      <c r="D28" s="256">
        <v>1032344</v>
      </c>
      <c r="E28" s="251">
        <v>0</v>
      </c>
      <c r="F28" s="252">
        <v>314631</v>
      </c>
      <c r="G28" s="252">
        <v>16657</v>
      </c>
      <c r="H28" s="252">
        <v>437417</v>
      </c>
      <c r="I28" s="252">
        <v>290923</v>
      </c>
      <c r="J28" s="252">
        <v>2326960</v>
      </c>
      <c r="K28" s="252">
        <v>380580</v>
      </c>
      <c r="L28" s="252">
        <v>4951308</v>
      </c>
      <c r="M28" s="252">
        <v>9750820</v>
      </c>
    </row>
    <row r="29" spans="2:13" s="18" customFormat="1" ht="12" thickBot="1" x14ac:dyDescent="0.3">
      <c r="D29" s="229"/>
      <c r="E29" s="229"/>
      <c r="F29" s="229"/>
      <c r="G29" s="229"/>
      <c r="H29" s="229"/>
      <c r="I29" s="229"/>
      <c r="J29" s="229"/>
      <c r="K29" s="229"/>
      <c r="L29" s="229"/>
    </row>
    <row r="30" spans="2:13" s="18" customFormat="1" ht="3.75" customHeight="1" x14ac:dyDescent="0.25">
      <c r="B30" s="29"/>
      <c r="C30" s="29"/>
      <c r="D30" s="230"/>
      <c r="E30" s="230"/>
      <c r="F30" s="230"/>
      <c r="G30" s="230"/>
      <c r="H30" s="230"/>
      <c r="I30" s="230"/>
      <c r="J30" s="230"/>
      <c r="K30" s="230"/>
      <c r="L30" s="230"/>
      <c r="M30" s="29"/>
    </row>
    <row r="31" spans="2:13" s="18" customFormat="1" ht="12" x14ac:dyDescent="0.3">
      <c r="B31" s="28" t="s">
        <v>178</v>
      </c>
      <c r="C31" s="22"/>
      <c r="D31" s="231"/>
      <c r="E31" s="231"/>
      <c r="F31" s="231"/>
      <c r="G31" s="231"/>
      <c r="H31" s="231"/>
      <c r="I31" s="231"/>
      <c r="J31" s="231"/>
      <c r="K31" s="231"/>
      <c r="L31" s="231"/>
      <c r="M31" s="23"/>
    </row>
    <row r="32" spans="2:13" s="18" customFormat="1" ht="15" customHeight="1" x14ac:dyDescent="0.25">
      <c r="B32" s="278"/>
      <c r="C32" s="279"/>
      <c r="D32" s="279"/>
      <c r="E32" s="279"/>
      <c r="F32" s="279"/>
      <c r="G32" s="279"/>
      <c r="H32" s="279"/>
      <c r="I32" s="279"/>
      <c r="J32" s="279"/>
      <c r="K32" s="279"/>
      <c r="L32" s="279"/>
      <c r="M32" s="280"/>
    </row>
    <row r="33" spans="2:13" s="18" customFormat="1" ht="15" customHeight="1" x14ac:dyDescent="0.25">
      <c r="B33" s="281"/>
      <c r="C33" s="282"/>
      <c r="D33" s="282"/>
      <c r="E33" s="282"/>
      <c r="F33" s="282"/>
      <c r="G33" s="282"/>
      <c r="H33" s="282"/>
      <c r="I33" s="282"/>
      <c r="J33" s="282"/>
      <c r="K33" s="282"/>
      <c r="L33" s="282"/>
      <c r="M33" s="283"/>
    </row>
    <row r="34" spans="2:13" s="18" customFormat="1" ht="15" customHeight="1" x14ac:dyDescent="0.25">
      <c r="B34" s="281"/>
      <c r="C34" s="282"/>
      <c r="D34" s="282"/>
      <c r="E34" s="282"/>
      <c r="F34" s="282"/>
      <c r="G34" s="282"/>
      <c r="H34" s="282"/>
      <c r="I34" s="282"/>
      <c r="J34" s="282"/>
      <c r="K34" s="282"/>
      <c r="L34" s="282"/>
      <c r="M34" s="283"/>
    </row>
    <row r="35" spans="2:13" s="18" customFormat="1" ht="15" customHeight="1" x14ac:dyDescent="0.25">
      <c r="B35" s="281"/>
      <c r="C35" s="282"/>
      <c r="D35" s="282"/>
      <c r="E35" s="282"/>
      <c r="F35" s="282"/>
      <c r="G35" s="282"/>
      <c r="H35" s="282"/>
      <c r="I35" s="282"/>
      <c r="J35" s="282"/>
      <c r="K35" s="282"/>
      <c r="L35" s="282"/>
      <c r="M35" s="283"/>
    </row>
    <row r="36" spans="2:13" s="18" customFormat="1" ht="15" customHeight="1" x14ac:dyDescent="0.25">
      <c r="B36" s="281"/>
      <c r="C36" s="282"/>
      <c r="D36" s="282"/>
      <c r="E36" s="282"/>
      <c r="F36" s="282"/>
      <c r="G36" s="282"/>
      <c r="H36" s="282"/>
      <c r="I36" s="282"/>
      <c r="J36" s="282"/>
      <c r="K36" s="282"/>
      <c r="L36" s="282"/>
      <c r="M36" s="283"/>
    </row>
    <row r="37" spans="2:13" s="18" customFormat="1" ht="15" customHeight="1" x14ac:dyDescent="0.25">
      <c r="B37" s="284"/>
      <c r="C37" s="285"/>
      <c r="D37" s="285"/>
      <c r="E37" s="285"/>
      <c r="F37" s="285"/>
      <c r="G37" s="285"/>
      <c r="H37" s="285"/>
      <c r="I37" s="285"/>
      <c r="J37" s="285"/>
      <c r="K37" s="285"/>
      <c r="L37" s="285"/>
      <c r="M37" s="286"/>
    </row>
    <row r="38" spans="2:13" s="18" customFormat="1" ht="12.5" thickBot="1" x14ac:dyDescent="0.35">
      <c r="D38" s="231"/>
      <c r="E38" s="231"/>
      <c r="F38" s="231"/>
      <c r="G38" s="231"/>
      <c r="H38" s="231"/>
      <c r="I38" s="231"/>
      <c r="J38" s="231"/>
      <c r="K38" s="231"/>
      <c r="L38" s="231"/>
      <c r="M38" s="23"/>
    </row>
    <row r="39" spans="2:13" s="18" customFormat="1" ht="11.5" x14ac:dyDescent="0.25">
      <c r="B39" s="29"/>
      <c r="C39" s="29"/>
      <c r="D39" s="230"/>
      <c r="E39" s="230"/>
      <c r="F39" s="230"/>
      <c r="G39" s="230"/>
      <c r="H39" s="230"/>
      <c r="I39" s="230"/>
      <c r="J39" s="230"/>
      <c r="K39" s="230"/>
      <c r="L39" s="230"/>
      <c r="M39" s="29"/>
    </row>
    <row r="40" spans="2:13" s="18" customFormat="1" ht="12" x14ac:dyDescent="0.3">
      <c r="B40" s="23"/>
      <c r="C40" s="23"/>
      <c r="D40" s="231"/>
      <c r="E40" s="229"/>
      <c r="F40" s="229"/>
      <c r="G40" s="229"/>
      <c r="H40" s="229"/>
      <c r="I40" s="229"/>
      <c r="J40" s="229"/>
      <c r="K40" s="229"/>
      <c r="L40" s="229"/>
    </row>
    <row r="41" spans="2:13" s="18" customFormat="1" ht="12" x14ac:dyDescent="0.3">
      <c r="B41" s="23"/>
      <c r="C41" s="23"/>
      <c r="D41" s="231"/>
      <c r="E41" s="229"/>
      <c r="F41" s="229"/>
      <c r="G41" s="229"/>
      <c r="H41" s="229"/>
      <c r="I41" s="229"/>
      <c r="J41" s="229"/>
      <c r="K41" s="229"/>
      <c r="L41" s="229"/>
    </row>
    <row r="42" spans="2:13" s="18" customFormat="1" ht="12" x14ac:dyDescent="0.3">
      <c r="B42" s="23"/>
      <c r="C42" s="23"/>
      <c r="D42" s="231"/>
      <c r="E42" s="229"/>
      <c r="F42" s="229"/>
      <c r="G42" s="229"/>
      <c r="H42" s="229"/>
      <c r="I42" s="229"/>
      <c r="J42" s="229"/>
      <c r="K42" s="229"/>
      <c r="L42" s="229"/>
    </row>
    <row r="43" spans="2:13" s="18" customFormat="1" ht="12" x14ac:dyDescent="0.3">
      <c r="B43" s="23"/>
      <c r="C43" s="23"/>
      <c r="D43" s="231"/>
      <c r="E43" s="229"/>
      <c r="F43" s="229"/>
      <c r="G43" s="229"/>
      <c r="H43" s="229"/>
      <c r="I43" s="229"/>
      <c r="J43" s="229"/>
      <c r="K43" s="229"/>
      <c r="L43" s="229"/>
    </row>
    <row r="44" spans="2:13" s="18" customFormat="1" ht="12" x14ac:dyDescent="0.3">
      <c r="B44" s="23"/>
      <c r="C44" s="23"/>
      <c r="D44" s="231"/>
      <c r="E44" s="229"/>
      <c r="F44" s="229"/>
      <c r="G44" s="229"/>
      <c r="H44" s="229"/>
      <c r="I44" s="229"/>
      <c r="J44" s="229"/>
      <c r="K44" s="229"/>
      <c r="L44" s="229"/>
    </row>
    <row r="45" spans="2:13" s="18" customFormat="1" ht="12" x14ac:dyDescent="0.3">
      <c r="B45" s="23"/>
      <c r="C45" s="23"/>
      <c r="D45" s="231"/>
      <c r="E45" s="229"/>
      <c r="F45" s="229"/>
      <c r="G45" s="229"/>
      <c r="H45" s="229"/>
      <c r="I45" s="229"/>
      <c r="J45" s="229"/>
      <c r="K45" s="229"/>
      <c r="L45" s="229"/>
    </row>
    <row r="46" spans="2:13" s="18" customFormat="1" ht="12" x14ac:dyDescent="0.3">
      <c r="B46" s="23"/>
      <c r="C46" s="23"/>
      <c r="D46" s="231"/>
      <c r="E46" s="229"/>
      <c r="F46" s="229"/>
      <c r="G46" s="229"/>
      <c r="H46" s="229"/>
      <c r="I46" s="229"/>
      <c r="J46" s="229"/>
      <c r="K46" s="229"/>
      <c r="L46" s="229"/>
    </row>
    <row r="47" spans="2:13" s="18" customFormat="1" ht="12" x14ac:dyDescent="0.3">
      <c r="B47" s="23"/>
      <c r="C47" s="23"/>
      <c r="D47" s="231"/>
      <c r="E47" s="229"/>
      <c r="F47" s="229"/>
      <c r="G47" s="229"/>
      <c r="H47" s="229"/>
      <c r="I47" s="229"/>
      <c r="J47" s="229"/>
      <c r="K47" s="229"/>
      <c r="L47" s="229"/>
    </row>
    <row r="48" spans="2:13" s="18" customFormat="1" ht="12" x14ac:dyDescent="0.3">
      <c r="B48" s="23"/>
      <c r="C48" s="23"/>
      <c r="D48" s="231"/>
      <c r="E48" s="229"/>
      <c r="F48" s="229"/>
      <c r="G48" s="229"/>
      <c r="H48" s="229"/>
      <c r="I48" s="229"/>
      <c r="J48" s="229"/>
      <c r="K48" s="229"/>
      <c r="L48" s="229"/>
    </row>
    <row r="49" spans="2:12" s="18" customFormat="1" ht="12" x14ac:dyDescent="0.3">
      <c r="B49" s="23"/>
      <c r="C49" s="23"/>
      <c r="D49" s="231"/>
      <c r="E49" s="229"/>
      <c r="F49" s="229"/>
      <c r="G49" s="229"/>
      <c r="H49" s="229"/>
      <c r="I49" s="229"/>
      <c r="J49" s="229"/>
      <c r="K49" s="229"/>
      <c r="L49" s="229"/>
    </row>
    <row r="50" spans="2:12" s="18" customFormat="1" ht="12" x14ac:dyDescent="0.3">
      <c r="B50" s="23"/>
      <c r="C50" s="23"/>
      <c r="D50" s="231"/>
      <c r="E50" s="229"/>
      <c r="F50" s="229"/>
      <c r="G50" s="229"/>
      <c r="H50" s="229"/>
      <c r="I50" s="229"/>
      <c r="J50" s="229"/>
      <c r="K50" s="229"/>
      <c r="L50" s="229"/>
    </row>
    <row r="51" spans="2:12" s="18" customFormat="1" ht="12" x14ac:dyDescent="0.3">
      <c r="B51" s="23"/>
      <c r="C51" s="23"/>
      <c r="D51" s="231"/>
      <c r="E51" s="229"/>
      <c r="F51" s="229"/>
      <c r="G51" s="229"/>
      <c r="H51" s="229"/>
      <c r="I51" s="229"/>
      <c r="J51" s="229"/>
      <c r="K51" s="229"/>
      <c r="L51" s="229"/>
    </row>
    <row r="52" spans="2:12" s="18" customFormat="1" ht="12" x14ac:dyDescent="0.3">
      <c r="B52" s="23"/>
      <c r="C52" s="23"/>
      <c r="D52" s="231"/>
      <c r="E52" s="229"/>
      <c r="F52" s="229"/>
      <c r="G52" s="229"/>
      <c r="H52" s="229"/>
      <c r="I52" s="229"/>
      <c r="J52" s="229"/>
      <c r="K52" s="229"/>
      <c r="L52" s="229"/>
    </row>
    <row r="53" spans="2:12" s="18" customFormat="1" ht="12" x14ac:dyDescent="0.3">
      <c r="B53" s="23"/>
      <c r="C53" s="23"/>
      <c r="D53" s="231"/>
      <c r="E53" s="229"/>
      <c r="F53" s="229"/>
      <c r="G53" s="229"/>
      <c r="H53" s="229"/>
      <c r="I53" s="229"/>
      <c r="J53" s="229"/>
      <c r="K53" s="229"/>
      <c r="L53" s="229"/>
    </row>
    <row r="54" spans="2:12" s="18" customFormat="1" ht="12" x14ac:dyDescent="0.3">
      <c r="B54" s="23"/>
      <c r="C54" s="23"/>
      <c r="D54" s="231"/>
      <c r="E54" s="229"/>
      <c r="F54" s="229"/>
      <c r="G54" s="229"/>
      <c r="H54" s="229"/>
      <c r="I54" s="229"/>
      <c r="J54" s="229"/>
      <c r="K54" s="229"/>
      <c r="L54" s="229"/>
    </row>
    <row r="55" spans="2:12" s="18" customFormat="1" ht="12" x14ac:dyDescent="0.3">
      <c r="B55" s="23"/>
      <c r="C55" s="23"/>
      <c r="D55" s="231"/>
      <c r="E55" s="229"/>
      <c r="F55" s="229"/>
      <c r="G55" s="229"/>
      <c r="H55" s="229"/>
      <c r="I55" s="229"/>
      <c r="J55" s="229"/>
      <c r="K55" s="229"/>
      <c r="L55" s="229"/>
    </row>
    <row r="56" spans="2:12" s="18" customFormat="1" ht="12" x14ac:dyDescent="0.3">
      <c r="B56" s="23"/>
      <c r="C56" s="23"/>
      <c r="D56" s="231"/>
      <c r="E56" s="229"/>
      <c r="F56" s="229"/>
      <c r="G56" s="229"/>
      <c r="H56" s="229"/>
      <c r="I56" s="229"/>
      <c r="J56" s="229"/>
      <c r="K56" s="229"/>
      <c r="L56" s="229"/>
    </row>
    <row r="57" spans="2:12" s="18" customFormat="1" ht="12" x14ac:dyDescent="0.3">
      <c r="B57" s="23"/>
      <c r="C57" s="23"/>
      <c r="D57" s="231"/>
      <c r="E57" s="229"/>
      <c r="F57" s="229"/>
      <c r="G57" s="229"/>
      <c r="H57" s="229"/>
      <c r="I57" s="229"/>
      <c r="J57" s="229"/>
      <c r="K57" s="229"/>
      <c r="L57" s="229"/>
    </row>
    <row r="58" spans="2:12" s="18" customFormat="1" ht="12" x14ac:dyDescent="0.3">
      <c r="B58" s="23"/>
      <c r="C58" s="23"/>
      <c r="D58" s="231"/>
      <c r="E58" s="229"/>
      <c r="F58" s="229"/>
      <c r="G58" s="229"/>
      <c r="H58" s="229"/>
      <c r="I58" s="229"/>
      <c r="J58" s="229"/>
      <c r="K58" s="229"/>
      <c r="L58" s="229"/>
    </row>
    <row r="59" spans="2:12" s="18" customFormat="1" ht="12" x14ac:dyDescent="0.3">
      <c r="B59" s="23"/>
      <c r="C59" s="23"/>
      <c r="D59" s="231"/>
      <c r="E59" s="229"/>
      <c r="F59" s="229"/>
      <c r="G59" s="229"/>
      <c r="H59" s="229"/>
      <c r="I59" s="229"/>
      <c r="J59" s="229"/>
      <c r="K59" s="229"/>
      <c r="L59" s="229"/>
    </row>
    <row r="60" spans="2:12" s="18" customFormat="1" ht="12" x14ac:dyDescent="0.3">
      <c r="B60" s="23"/>
      <c r="C60" s="23"/>
      <c r="D60" s="231"/>
      <c r="E60" s="229"/>
      <c r="F60" s="229"/>
      <c r="G60" s="229"/>
      <c r="H60" s="229"/>
      <c r="I60" s="229"/>
      <c r="J60" s="229"/>
      <c r="K60" s="229"/>
      <c r="L60" s="229"/>
    </row>
    <row r="61" spans="2:12" s="18" customFormat="1" ht="12" x14ac:dyDescent="0.3">
      <c r="B61" s="23"/>
      <c r="C61" s="23"/>
      <c r="D61" s="231"/>
      <c r="E61" s="229"/>
      <c r="F61" s="229"/>
      <c r="G61" s="229"/>
      <c r="H61" s="229"/>
      <c r="I61" s="229"/>
      <c r="J61" s="229"/>
      <c r="K61" s="229"/>
      <c r="L61" s="229"/>
    </row>
    <row r="62" spans="2:12" s="18" customFormat="1" ht="12" x14ac:dyDescent="0.3">
      <c r="B62" s="23"/>
      <c r="C62" s="23"/>
      <c r="D62" s="231"/>
      <c r="E62" s="229"/>
      <c r="F62" s="229"/>
      <c r="G62" s="229"/>
      <c r="H62" s="229"/>
      <c r="I62" s="229"/>
      <c r="J62" s="229"/>
      <c r="K62" s="229"/>
      <c r="L62" s="229"/>
    </row>
    <row r="63" spans="2:12" s="18" customFormat="1" ht="12" x14ac:dyDescent="0.3">
      <c r="B63" s="23"/>
      <c r="C63" s="23"/>
      <c r="D63" s="231"/>
      <c r="E63" s="229"/>
      <c r="F63" s="229"/>
      <c r="G63" s="229"/>
      <c r="H63" s="229"/>
      <c r="I63" s="229"/>
      <c r="J63" s="229"/>
      <c r="K63" s="229"/>
      <c r="L63" s="229"/>
    </row>
    <row r="64" spans="2:12" s="18" customFormat="1" ht="11.5" x14ac:dyDescent="0.25">
      <c r="D64" s="229"/>
      <c r="E64" s="229"/>
      <c r="F64" s="229"/>
      <c r="G64" s="229"/>
      <c r="H64" s="229"/>
      <c r="I64" s="229"/>
      <c r="J64" s="229"/>
      <c r="K64" s="229"/>
      <c r="L64" s="229"/>
    </row>
    <row r="65" spans="4:12" s="18" customFormat="1" ht="11.5" x14ac:dyDescent="0.25">
      <c r="D65" s="229"/>
      <c r="E65" s="229"/>
      <c r="F65" s="229"/>
      <c r="G65" s="229"/>
      <c r="H65" s="229"/>
      <c r="I65" s="229"/>
      <c r="J65" s="229"/>
      <c r="K65" s="229"/>
      <c r="L65" s="229"/>
    </row>
    <row r="66" spans="4:12" s="18" customFormat="1" ht="11.5" x14ac:dyDescent="0.25">
      <c r="D66" s="229"/>
      <c r="E66" s="229"/>
      <c r="F66" s="229"/>
      <c r="G66" s="229"/>
      <c r="H66" s="229"/>
      <c r="I66" s="229"/>
      <c r="J66" s="229"/>
      <c r="K66" s="229"/>
      <c r="L66" s="229"/>
    </row>
    <row r="67" spans="4:12" s="18" customFormat="1" ht="11.5" x14ac:dyDescent="0.25">
      <c r="D67" s="229"/>
      <c r="E67" s="229"/>
      <c r="F67" s="229"/>
      <c r="G67" s="229"/>
      <c r="H67" s="229"/>
      <c r="I67" s="229"/>
      <c r="J67" s="229"/>
      <c r="K67" s="229"/>
      <c r="L67" s="229"/>
    </row>
    <row r="68" spans="4:12" s="18" customFormat="1" ht="11.5" x14ac:dyDescent="0.25">
      <c r="D68" s="229"/>
      <c r="E68" s="229"/>
      <c r="F68" s="229"/>
      <c r="G68" s="229"/>
      <c r="H68" s="229"/>
      <c r="I68" s="229"/>
      <c r="J68" s="229"/>
      <c r="K68" s="229"/>
      <c r="L68" s="229"/>
    </row>
    <row r="69" spans="4:12" s="18" customFormat="1" ht="11.5" x14ac:dyDescent="0.25">
      <c r="D69" s="229"/>
      <c r="E69" s="229"/>
      <c r="F69" s="229"/>
      <c r="G69" s="229"/>
      <c r="H69" s="229"/>
      <c r="I69" s="229"/>
      <c r="J69" s="229"/>
      <c r="K69" s="229"/>
      <c r="L69" s="229"/>
    </row>
    <row r="70" spans="4:12" s="18" customFormat="1" ht="11.5" x14ac:dyDescent="0.25">
      <c r="D70" s="229"/>
      <c r="E70" s="229"/>
      <c r="F70" s="229"/>
      <c r="G70" s="229"/>
      <c r="H70" s="229"/>
      <c r="I70" s="229"/>
      <c r="J70" s="229"/>
      <c r="K70" s="229"/>
      <c r="L70" s="229"/>
    </row>
    <row r="71" spans="4:12" s="18" customFormat="1" ht="11.5" x14ac:dyDescent="0.25">
      <c r="D71" s="229"/>
      <c r="E71" s="229"/>
      <c r="F71" s="229"/>
      <c r="G71" s="229"/>
      <c r="H71" s="229"/>
      <c r="I71" s="229"/>
      <c r="J71" s="229"/>
      <c r="K71" s="229"/>
      <c r="L71" s="229"/>
    </row>
    <row r="72" spans="4:12" s="18" customFormat="1" ht="11.5" x14ac:dyDescent="0.25">
      <c r="D72" s="229"/>
      <c r="E72" s="229"/>
      <c r="F72" s="229"/>
      <c r="G72" s="229"/>
      <c r="H72" s="229"/>
      <c r="I72" s="229"/>
      <c r="J72" s="229"/>
      <c r="K72" s="229"/>
      <c r="L72" s="229"/>
    </row>
    <row r="73" spans="4:12" s="18" customFormat="1" ht="11.5" x14ac:dyDescent="0.25">
      <c r="D73" s="229"/>
      <c r="E73" s="229"/>
      <c r="F73" s="229"/>
      <c r="G73" s="229"/>
      <c r="H73" s="229"/>
      <c r="I73" s="229"/>
      <c r="J73" s="229"/>
      <c r="K73" s="229"/>
      <c r="L73" s="229"/>
    </row>
    <row r="74" spans="4:12" s="18" customFormat="1" ht="11.5" x14ac:dyDescent="0.25">
      <c r="D74" s="229"/>
      <c r="E74" s="229"/>
      <c r="F74" s="229"/>
      <c r="G74" s="229"/>
      <c r="H74" s="229"/>
      <c r="I74" s="229"/>
      <c r="J74" s="229"/>
      <c r="K74" s="229"/>
      <c r="L74" s="229"/>
    </row>
    <row r="75" spans="4:12" s="22" customFormat="1" ht="11.5" x14ac:dyDescent="0.25">
      <c r="D75" s="232"/>
      <c r="E75" s="232"/>
      <c r="F75" s="232"/>
      <c r="G75" s="232"/>
      <c r="H75" s="232"/>
      <c r="I75" s="232"/>
      <c r="J75" s="232"/>
      <c r="K75" s="232"/>
      <c r="L75" s="232"/>
    </row>
    <row r="76" spans="4:12" s="22" customFormat="1" ht="11.5" x14ac:dyDescent="0.25">
      <c r="D76" s="232"/>
      <c r="E76" s="232"/>
      <c r="F76" s="232"/>
      <c r="G76" s="232"/>
      <c r="H76" s="232"/>
      <c r="I76" s="232"/>
      <c r="J76" s="232"/>
      <c r="K76" s="232"/>
      <c r="L76" s="232"/>
    </row>
    <row r="77" spans="4:12" s="22" customFormat="1" ht="11.5" x14ac:dyDescent="0.25">
      <c r="D77" s="232"/>
      <c r="E77" s="232"/>
      <c r="F77" s="232"/>
      <c r="G77" s="232"/>
      <c r="H77" s="232"/>
      <c r="I77" s="232"/>
      <c r="J77" s="232"/>
      <c r="K77" s="232"/>
      <c r="L77" s="232"/>
    </row>
    <row r="78" spans="4:12" s="22" customFormat="1" ht="11.5" x14ac:dyDescent="0.25">
      <c r="D78" s="232"/>
      <c r="E78" s="232"/>
      <c r="F78" s="232"/>
      <c r="G78" s="232"/>
      <c r="H78" s="232"/>
      <c r="I78" s="232"/>
      <c r="J78" s="232"/>
      <c r="K78" s="232"/>
      <c r="L78" s="232"/>
    </row>
    <row r="79" spans="4:12" s="22" customFormat="1" ht="11.5" x14ac:dyDescent="0.25">
      <c r="D79" s="232"/>
      <c r="E79" s="232"/>
      <c r="F79" s="232"/>
      <c r="G79" s="232"/>
      <c r="H79" s="232"/>
      <c r="I79" s="232"/>
      <c r="J79" s="232"/>
      <c r="K79" s="232"/>
      <c r="L79" s="232"/>
    </row>
    <row r="80" spans="4:12" s="22" customFormat="1" ht="11.5" x14ac:dyDescent="0.25">
      <c r="D80" s="232"/>
      <c r="E80" s="232"/>
      <c r="F80" s="232"/>
      <c r="G80" s="232"/>
      <c r="H80" s="232"/>
      <c r="I80" s="232"/>
      <c r="J80" s="232"/>
      <c r="K80" s="232"/>
      <c r="L80" s="232"/>
    </row>
    <row r="81" spans="4:12" s="22" customFormat="1" ht="11.5" x14ac:dyDescent="0.25">
      <c r="D81" s="232"/>
      <c r="E81" s="232"/>
      <c r="F81" s="232"/>
      <c r="G81" s="232"/>
      <c r="H81" s="232"/>
      <c r="I81" s="232"/>
      <c r="J81" s="232"/>
      <c r="K81" s="232"/>
      <c r="L81" s="232"/>
    </row>
    <row r="82" spans="4:12" s="22" customFormat="1" ht="11.5" x14ac:dyDescent="0.25">
      <c r="D82" s="232"/>
      <c r="E82" s="232"/>
      <c r="F82" s="232"/>
      <c r="G82" s="232"/>
      <c r="H82" s="232"/>
      <c r="I82" s="232"/>
      <c r="J82" s="232"/>
      <c r="K82" s="232"/>
      <c r="L82" s="232"/>
    </row>
  </sheetData>
  <mergeCells count="3">
    <mergeCell ref="B6:C6"/>
    <mergeCell ref="B32:M37"/>
    <mergeCell ref="D7:M7"/>
  </mergeCells>
  <pageMargins left="0.7" right="0.7" top="0.75" bottom="0.75" header="0.3" footer="0.3"/>
  <pageSetup orientation="landscape"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E1C8F-5D79-45BF-86DF-EF54D96E7DA4}">
  <sheetPr>
    <tabColor rgb="FF7030A0"/>
    <pageSetUpPr fitToPage="1"/>
  </sheetPr>
  <dimension ref="A1:J69"/>
  <sheetViews>
    <sheetView showGridLines="0" zoomScale="90" zoomScaleNormal="90" zoomScaleSheetLayoutView="100" workbookViewId="0">
      <selection activeCell="D10" sqref="D10:I15"/>
    </sheetView>
  </sheetViews>
  <sheetFormatPr baseColWidth="10" defaultColWidth="10.26953125" defaultRowHeight="15.5" x14ac:dyDescent="0.35"/>
  <cols>
    <col min="1" max="1" width="5.7265625" style="13" customWidth="1"/>
    <col min="2" max="2" width="10.26953125" style="13"/>
    <col min="3" max="3" width="56.54296875" style="13" bestFit="1" customWidth="1"/>
    <col min="4" max="9" width="14.26953125" style="13" customWidth="1"/>
    <col min="10" max="16384" width="10.26953125" style="13"/>
  </cols>
  <sheetData>
    <row r="1" spans="1:10" ht="11.25" customHeight="1" x14ac:dyDescent="0.35">
      <c r="B1" s="15"/>
      <c r="C1" s="15"/>
      <c r="D1" s="15"/>
      <c r="E1" s="15"/>
      <c r="F1" s="15"/>
      <c r="G1" s="15"/>
      <c r="H1" s="15"/>
      <c r="I1" s="15"/>
      <c r="J1" s="15"/>
    </row>
    <row r="2" spans="1:10" ht="11.25" customHeight="1" x14ac:dyDescent="0.35">
      <c r="B2" s="15"/>
      <c r="C2" s="15"/>
      <c r="D2" s="15"/>
      <c r="E2" s="15"/>
      <c r="F2" s="15"/>
      <c r="G2" s="15"/>
      <c r="H2" s="15"/>
      <c r="I2" s="15"/>
      <c r="J2" s="15"/>
    </row>
    <row r="3" spans="1:10" ht="11.25" customHeight="1" x14ac:dyDescent="0.35"/>
    <row r="4" spans="1:10" ht="11.25" customHeight="1" x14ac:dyDescent="0.35">
      <c r="B4" s="6"/>
      <c r="C4" s="6"/>
      <c r="D4" s="6"/>
    </row>
    <row r="5" spans="1:10" ht="16.899999999999999" customHeight="1" x14ac:dyDescent="0.35">
      <c r="A5" s="16"/>
      <c r="B5" s="14" t="s">
        <v>648</v>
      </c>
      <c r="C5" s="6"/>
      <c r="D5" s="6"/>
    </row>
    <row r="6" spans="1:10" ht="15" customHeight="1" x14ac:dyDescent="0.35">
      <c r="A6" s="16"/>
      <c r="B6" s="307" t="str">
        <f>'KM1'!$B$6</f>
        <v>Cifras en millones de pesos chilenos (CLP$)</v>
      </c>
      <c r="C6" s="307"/>
      <c r="D6" s="6"/>
    </row>
    <row r="7" spans="1:10" ht="15" customHeight="1" x14ac:dyDescent="0.35">
      <c r="A7" s="16"/>
      <c r="B7" s="170"/>
      <c r="C7" s="170"/>
      <c r="D7" s="305">
        <f>Indice!$B$2</f>
        <v>45627</v>
      </c>
      <c r="E7" s="306"/>
      <c r="F7" s="306"/>
      <c r="G7" s="306"/>
      <c r="H7" s="306"/>
      <c r="I7" s="306"/>
    </row>
    <row r="8" spans="1:10" s="22" customFormat="1" ht="12" customHeight="1" x14ac:dyDescent="0.25">
      <c r="D8" s="31" t="s">
        <v>106</v>
      </c>
      <c r="E8" s="31" t="s">
        <v>107</v>
      </c>
      <c r="F8" s="31" t="s">
        <v>180</v>
      </c>
      <c r="G8" s="31" t="s">
        <v>209</v>
      </c>
      <c r="H8" s="31" t="s">
        <v>210</v>
      </c>
      <c r="I8" s="31" t="s">
        <v>211</v>
      </c>
    </row>
    <row r="9" spans="1:10" s="18" customFormat="1" ht="46" x14ac:dyDescent="0.35">
      <c r="B9" s="13"/>
      <c r="C9" s="13"/>
      <c r="D9" s="65" t="s">
        <v>649</v>
      </c>
      <c r="E9" s="65" t="s">
        <v>650</v>
      </c>
      <c r="F9" s="65" t="s">
        <v>651</v>
      </c>
      <c r="G9" s="65" t="s">
        <v>652</v>
      </c>
      <c r="H9" s="65" t="s">
        <v>653</v>
      </c>
      <c r="I9" s="65" t="s">
        <v>654</v>
      </c>
    </row>
    <row r="10" spans="1:10" s="18" customFormat="1" ht="11.5" x14ac:dyDescent="0.25">
      <c r="B10" s="40">
        <v>1</v>
      </c>
      <c r="C10" s="41" t="s">
        <v>655</v>
      </c>
      <c r="D10" s="42">
        <f>[8]CCR1!D9</f>
        <v>238835</v>
      </c>
      <c r="E10" s="42">
        <f>[8]CCR1!E9</f>
        <v>341935</v>
      </c>
      <c r="F10" s="42">
        <f>[8]CCR1!F9</f>
        <v>103100</v>
      </c>
      <c r="G10" s="42">
        <f>[8]CCR1!G9</f>
        <v>341935</v>
      </c>
      <c r="H10" s="42">
        <f>[8]CCR1!H9</f>
        <v>177047</v>
      </c>
      <c r="I10" s="42">
        <f>[8]CCR1!I9</f>
        <v>99789</v>
      </c>
    </row>
    <row r="11" spans="1:10" s="18" customFormat="1" ht="11.5" x14ac:dyDescent="0.25">
      <c r="B11" s="40">
        <v>2</v>
      </c>
      <c r="C11" s="41" t="s">
        <v>656</v>
      </c>
      <c r="D11" s="42">
        <f>[8]CCR1!D10</f>
        <v>27890</v>
      </c>
      <c r="E11" s="42">
        <f>[8]CCR1!E10</f>
        <v>53308</v>
      </c>
      <c r="F11" s="42">
        <f>[8]CCR1!F10</f>
        <v>25418</v>
      </c>
      <c r="G11" s="42">
        <f>[8]CCR1!G10</f>
        <v>53308</v>
      </c>
      <c r="H11" s="42">
        <f>[8]CCR1!H10</f>
        <v>11959</v>
      </c>
      <c r="I11" s="42">
        <f>[8]CCR1!I10</f>
        <v>239</v>
      </c>
    </row>
    <row r="12" spans="1:10" s="18" customFormat="1" ht="11.5" x14ac:dyDescent="0.25">
      <c r="B12" s="34">
        <v>3</v>
      </c>
      <c r="C12" s="35" t="s">
        <v>657</v>
      </c>
      <c r="D12" s="178"/>
      <c r="E12" s="178"/>
      <c r="F12" s="239"/>
      <c r="G12" s="239"/>
      <c r="H12" s="178"/>
      <c r="I12" s="178"/>
    </row>
    <row r="13" spans="1:10" s="18" customFormat="1" ht="11.5" x14ac:dyDescent="0.25">
      <c r="B13" s="34">
        <v>4</v>
      </c>
      <c r="C13" s="35" t="s">
        <v>658</v>
      </c>
      <c r="D13" s="178"/>
      <c r="E13" s="178"/>
      <c r="F13" s="240"/>
      <c r="G13" s="240"/>
      <c r="H13" s="178"/>
      <c r="I13" s="178"/>
    </row>
    <row r="14" spans="1:10" s="18" customFormat="1" ht="11.5" x14ac:dyDescent="0.25">
      <c r="B14" s="34">
        <v>5</v>
      </c>
      <c r="C14" s="35" t="s">
        <v>659</v>
      </c>
      <c r="D14" s="178"/>
      <c r="E14" s="178"/>
      <c r="F14" s="240"/>
      <c r="G14" s="240"/>
      <c r="H14" s="178"/>
      <c r="I14" s="178"/>
    </row>
    <row r="15" spans="1:10" s="18" customFormat="1" ht="11.5" x14ac:dyDescent="0.25">
      <c r="B15" s="43">
        <v>6</v>
      </c>
      <c r="C15" s="44" t="s">
        <v>271</v>
      </c>
      <c r="D15" s="179">
        <f>[8]CCR1!D14</f>
        <v>266725</v>
      </c>
      <c r="E15" s="179">
        <f>[8]CCR1!E14</f>
        <v>395243</v>
      </c>
      <c r="F15" s="179">
        <f>[8]CCR1!F14</f>
        <v>128518</v>
      </c>
      <c r="G15" s="179">
        <f>[8]CCR1!G14</f>
        <v>395243</v>
      </c>
      <c r="H15" s="179">
        <f>[8]CCR1!H14</f>
        <v>189006</v>
      </c>
      <c r="I15" s="179">
        <f>[8]CCR1!I14</f>
        <v>100028</v>
      </c>
    </row>
    <row r="16" spans="1:10" s="18" customFormat="1" ht="12" thickBot="1" x14ac:dyDescent="0.3"/>
    <row r="17" spans="2:9" s="18" customFormat="1" ht="3.75" customHeight="1" x14ac:dyDescent="0.25">
      <c r="B17" s="29"/>
      <c r="C17" s="29"/>
      <c r="D17" s="29"/>
      <c r="E17" s="29"/>
      <c r="F17" s="29"/>
      <c r="G17" s="29"/>
      <c r="H17" s="29"/>
      <c r="I17" s="29"/>
    </row>
    <row r="18" spans="2:9" s="18" customFormat="1" ht="12" x14ac:dyDescent="0.3">
      <c r="B18" s="28" t="s">
        <v>178</v>
      </c>
      <c r="C18" s="22"/>
      <c r="D18" s="23"/>
      <c r="E18" s="23"/>
      <c r="F18" s="23"/>
      <c r="G18" s="23"/>
      <c r="H18" s="23"/>
      <c r="I18" s="23"/>
    </row>
    <row r="19" spans="2:9" s="18" customFormat="1" ht="15" customHeight="1" x14ac:dyDescent="0.25">
      <c r="B19" s="278"/>
      <c r="C19" s="279"/>
      <c r="D19" s="279"/>
      <c r="E19" s="279"/>
      <c r="F19" s="279"/>
      <c r="G19" s="279"/>
      <c r="H19" s="279"/>
      <c r="I19" s="280"/>
    </row>
    <row r="20" spans="2:9" s="18" customFormat="1" ht="15" customHeight="1" x14ac:dyDescent="0.25">
      <c r="B20" s="281"/>
      <c r="C20" s="282"/>
      <c r="D20" s="282"/>
      <c r="E20" s="282"/>
      <c r="F20" s="282"/>
      <c r="G20" s="282"/>
      <c r="H20" s="282"/>
      <c r="I20" s="283"/>
    </row>
    <row r="21" spans="2:9" s="18" customFormat="1" ht="15" customHeight="1" x14ac:dyDescent="0.25">
      <c r="B21" s="281"/>
      <c r="C21" s="282"/>
      <c r="D21" s="282"/>
      <c r="E21" s="282"/>
      <c r="F21" s="282"/>
      <c r="G21" s="282"/>
      <c r="H21" s="282"/>
      <c r="I21" s="283"/>
    </row>
    <row r="22" spans="2:9" s="18" customFormat="1" ht="15" customHeight="1" x14ac:dyDescent="0.25">
      <c r="B22" s="281"/>
      <c r="C22" s="282"/>
      <c r="D22" s="282"/>
      <c r="E22" s="282"/>
      <c r="F22" s="282"/>
      <c r="G22" s="282"/>
      <c r="H22" s="282"/>
      <c r="I22" s="283"/>
    </row>
    <row r="23" spans="2:9" s="18" customFormat="1" ht="15" customHeight="1" x14ac:dyDescent="0.25">
      <c r="B23" s="281"/>
      <c r="C23" s="282"/>
      <c r="D23" s="282"/>
      <c r="E23" s="282"/>
      <c r="F23" s="282"/>
      <c r="G23" s="282"/>
      <c r="H23" s="282"/>
      <c r="I23" s="283"/>
    </row>
    <row r="24" spans="2:9" s="18" customFormat="1" ht="15" customHeight="1" x14ac:dyDescent="0.25">
      <c r="B24" s="284"/>
      <c r="C24" s="285"/>
      <c r="D24" s="285"/>
      <c r="E24" s="285"/>
      <c r="F24" s="285"/>
      <c r="G24" s="285"/>
      <c r="H24" s="285"/>
      <c r="I24" s="286"/>
    </row>
    <row r="25" spans="2:9" s="18" customFormat="1" ht="12.5" thickBot="1" x14ac:dyDescent="0.35">
      <c r="D25" s="23"/>
      <c r="E25" s="23"/>
      <c r="F25" s="23"/>
      <c r="G25" s="23"/>
      <c r="H25" s="23"/>
      <c r="I25" s="23"/>
    </row>
    <row r="26" spans="2:9" s="18" customFormat="1" ht="11.5" x14ac:dyDescent="0.25">
      <c r="B26" s="29"/>
      <c r="C26" s="29"/>
      <c r="D26" s="29"/>
      <c r="E26" s="29"/>
      <c r="F26" s="29"/>
      <c r="G26" s="29"/>
      <c r="H26" s="29"/>
      <c r="I26" s="29"/>
    </row>
    <row r="27" spans="2:9" s="18" customFormat="1" ht="12" x14ac:dyDescent="0.3">
      <c r="B27" s="23"/>
      <c r="C27" s="23"/>
      <c r="D27" s="23"/>
    </row>
    <row r="28" spans="2:9" s="18" customFormat="1" ht="12" x14ac:dyDescent="0.3">
      <c r="B28" s="23"/>
      <c r="C28" s="23"/>
      <c r="D28" s="23"/>
    </row>
    <row r="29" spans="2:9" s="18" customFormat="1" ht="12" x14ac:dyDescent="0.3">
      <c r="B29" s="23"/>
      <c r="C29" s="23"/>
      <c r="D29" s="23"/>
    </row>
    <row r="30" spans="2:9" s="18" customFormat="1" ht="12" x14ac:dyDescent="0.3">
      <c r="B30" s="23"/>
      <c r="C30" s="23"/>
      <c r="D30" s="23"/>
    </row>
    <row r="31" spans="2:9" s="18" customFormat="1" ht="12" x14ac:dyDescent="0.3">
      <c r="B31" s="23"/>
      <c r="C31" s="23"/>
      <c r="D31" s="23"/>
    </row>
    <row r="32" spans="2:9" s="18" customFormat="1" ht="12" x14ac:dyDescent="0.3">
      <c r="B32" s="23"/>
      <c r="C32" s="23"/>
      <c r="D32" s="23"/>
    </row>
    <row r="33" spans="2:4" s="18" customFormat="1" ht="12" x14ac:dyDescent="0.3">
      <c r="B33" s="23"/>
      <c r="C33" s="23"/>
      <c r="D33" s="23"/>
    </row>
    <row r="34" spans="2:4" s="18" customFormat="1" ht="12" x14ac:dyDescent="0.3">
      <c r="B34" s="23"/>
      <c r="C34" s="23"/>
      <c r="D34" s="23"/>
    </row>
    <row r="35" spans="2:4" s="18" customFormat="1" ht="12" x14ac:dyDescent="0.3">
      <c r="B35" s="23"/>
      <c r="C35" s="23"/>
      <c r="D35" s="23"/>
    </row>
    <row r="36" spans="2:4" s="18" customFormat="1" ht="12" x14ac:dyDescent="0.3">
      <c r="B36" s="23"/>
      <c r="C36" s="23"/>
      <c r="D36" s="23"/>
    </row>
    <row r="37" spans="2:4" s="18" customFormat="1" ht="12" x14ac:dyDescent="0.3">
      <c r="B37" s="23"/>
      <c r="C37" s="23"/>
      <c r="D37" s="23"/>
    </row>
    <row r="38" spans="2:4" s="18" customFormat="1" ht="12" x14ac:dyDescent="0.3">
      <c r="B38" s="23"/>
      <c r="C38" s="23"/>
      <c r="D38" s="23"/>
    </row>
    <row r="39" spans="2:4" s="18" customFormat="1" ht="12" x14ac:dyDescent="0.3">
      <c r="B39" s="23"/>
      <c r="C39" s="23"/>
      <c r="D39" s="23"/>
    </row>
    <row r="40" spans="2:4" s="18" customFormat="1" ht="12" x14ac:dyDescent="0.3">
      <c r="B40" s="23"/>
      <c r="C40" s="23"/>
      <c r="D40" s="23"/>
    </row>
    <row r="41" spans="2:4" s="18" customFormat="1" ht="12" x14ac:dyDescent="0.3">
      <c r="B41" s="23"/>
      <c r="C41" s="23"/>
      <c r="D41" s="23"/>
    </row>
    <row r="42" spans="2:4" s="18" customFormat="1" ht="12" x14ac:dyDescent="0.3">
      <c r="B42" s="23"/>
      <c r="C42" s="23"/>
      <c r="D42" s="23"/>
    </row>
    <row r="43" spans="2:4" s="18" customFormat="1" ht="12" x14ac:dyDescent="0.3">
      <c r="B43" s="23"/>
      <c r="C43" s="23"/>
      <c r="D43" s="23"/>
    </row>
    <row r="44" spans="2:4" s="18" customFormat="1" ht="12" x14ac:dyDescent="0.3">
      <c r="B44" s="23"/>
      <c r="C44" s="23"/>
      <c r="D44" s="23"/>
    </row>
    <row r="45" spans="2:4" s="18" customFormat="1" ht="12" x14ac:dyDescent="0.3">
      <c r="B45" s="23"/>
      <c r="C45" s="23"/>
      <c r="D45" s="23"/>
    </row>
    <row r="46" spans="2:4" s="18" customFormat="1" ht="12" x14ac:dyDescent="0.3">
      <c r="B46" s="23"/>
      <c r="C46" s="23"/>
      <c r="D46" s="23"/>
    </row>
    <row r="47" spans="2:4" s="18" customFormat="1" ht="12" x14ac:dyDescent="0.3">
      <c r="B47" s="23"/>
      <c r="C47" s="23"/>
      <c r="D47" s="23"/>
    </row>
    <row r="48" spans="2:4" s="18" customFormat="1" ht="12" x14ac:dyDescent="0.3">
      <c r="B48" s="23"/>
      <c r="C48" s="23"/>
      <c r="D48" s="23"/>
    </row>
    <row r="49" spans="2:4" s="18" customFormat="1" ht="12" x14ac:dyDescent="0.3">
      <c r="B49" s="23"/>
      <c r="C49" s="23"/>
      <c r="D49" s="23"/>
    </row>
    <row r="50" spans="2:4" s="18" customFormat="1" ht="12" x14ac:dyDescent="0.3">
      <c r="B50" s="23"/>
      <c r="C50" s="23"/>
      <c r="D50" s="23"/>
    </row>
    <row r="51" spans="2:4" s="18" customFormat="1" ht="11.5" x14ac:dyDescent="0.25"/>
    <row r="52" spans="2:4" s="18" customFormat="1" ht="11.5" x14ac:dyDescent="0.25"/>
    <row r="53" spans="2:4" s="18" customFormat="1" ht="11.5" x14ac:dyDescent="0.25"/>
    <row r="54" spans="2:4" s="18" customFormat="1" ht="11.5" x14ac:dyDescent="0.25"/>
    <row r="55" spans="2:4" s="18" customFormat="1" ht="11.5" x14ac:dyDescent="0.25"/>
    <row r="56" spans="2:4" s="18" customFormat="1" ht="11.5" x14ac:dyDescent="0.25"/>
    <row r="57" spans="2:4" s="18" customFormat="1" ht="11.5" x14ac:dyDescent="0.25"/>
    <row r="58" spans="2:4" s="18" customFormat="1" ht="11.5" x14ac:dyDescent="0.25"/>
    <row r="59" spans="2:4" s="18" customFormat="1" ht="11.5" x14ac:dyDescent="0.25"/>
    <row r="60" spans="2:4" s="18" customFormat="1" ht="11.5" x14ac:dyDescent="0.25"/>
    <row r="61" spans="2:4" s="18" customFormat="1" ht="11.5" x14ac:dyDescent="0.25"/>
    <row r="62" spans="2:4" s="22" customFormat="1" ht="11.5" x14ac:dyDescent="0.25"/>
    <row r="63" spans="2:4" s="22" customFormat="1" ht="11.5" x14ac:dyDescent="0.25"/>
    <row r="64" spans="2:4" s="22" customFormat="1" ht="11.5" x14ac:dyDescent="0.25"/>
    <row r="65" s="22" customFormat="1" ht="11.5" x14ac:dyDescent="0.25"/>
    <row r="66" s="22" customFormat="1" ht="11.5" x14ac:dyDescent="0.25"/>
    <row r="67" s="22" customFormat="1" ht="11.5" x14ac:dyDescent="0.25"/>
    <row r="68" s="22" customFormat="1" ht="11.5" x14ac:dyDescent="0.25"/>
    <row r="69" s="22" customFormat="1" ht="11.5" x14ac:dyDescent="0.25"/>
  </sheetData>
  <mergeCells count="3">
    <mergeCell ref="B6:C6"/>
    <mergeCell ref="B19:I24"/>
    <mergeCell ref="D7:I7"/>
  </mergeCells>
  <pageMargins left="0.7" right="0.7" top="0.75" bottom="0.75" header="0.3" footer="0.3"/>
  <pageSetup orientation="landscape"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AD49B-F6CA-4096-9C7D-AABD9F2BAEEA}">
  <sheetPr>
    <tabColor rgb="FF7030A0"/>
    <pageSetUpPr fitToPage="1"/>
  </sheetPr>
  <dimension ref="A1:M72"/>
  <sheetViews>
    <sheetView showGridLines="0" topLeftCell="A5" zoomScale="90" zoomScaleNormal="90" zoomScaleSheetLayoutView="100" workbookViewId="0">
      <selection activeCell="D10" sqref="D10:L18"/>
    </sheetView>
  </sheetViews>
  <sheetFormatPr baseColWidth="10" defaultColWidth="10.26953125" defaultRowHeight="15.5" x14ac:dyDescent="0.35"/>
  <cols>
    <col min="1" max="1" width="5.7265625" style="13" customWidth="1"/>
    <col min="2" max="2" width="10.453125" style="13" bestFit="1" customWidth="1"/>
    <col min="3" max="3" width="56.54296875" style="13" bestFit="1" customWidth="1"/>
    <col min="4" max="12" width="10.54296875" style="13" customWidth="1"/>
    <col min="13" max="13" width="3.453125" style="13" bestFit="1" customWidth="1"/>
    <col min="14" max="16384" width="10.26953125" style="13"/>
  </cols>
  <sheetData>
    <row r="1" spans="1:13" ht="11.25" customHeight="1" x14ac:dyDescent="0.35">
      <c r="B1" s="15"/>
      <c r="C1" s="15"/>
      <c r="D1" s="15"/>
      <c r="E1" s="15"/>
      <c r="F1" s="15"/>
      <c r="G1" s="15"/>
      <c r="H1" s="15"/>
      <c r="I1" s="15"/>
      <c r="J1" s="15"/>
      <c r="K1" s="15"/>
      <c r="L1" s="15"/>
      <c r="M1" s="15"/>
    </row>
    <row r="2" spans="1:13" ht="11.25" customHeight="1" x14ac:dyDescent="0.35">
      <c r="B2" s="15"/>
      <c r="C2" s="15"/>
      <c r="D2" s="15"/>
      <c r="E2" s="15"/>
      <c r="F2" s="15"/>
      <c r="G2" s="15"/>
      <c r="H2" s="15"/>
      <c r="I2" s="15"/>
      <c r="J2" s="15"/>
      <c r="K2" s="15"/>
      <c r="L2" s="15"/>
      <c r="M2" s="15"/>
    </row>
    <row r="3" spans="1:13" ht="11.25" customHeight="1" x14ac:dyDescent="0.35"/>
    <row r="4" spans="1:13" ht="11.25" customHeight="1" x14ac:dyDescent="0.35">
      <c r="B4" s="6"/>
      <c r="C4" s="6"/>
      <c r="D4" s="6"/>
    </row>
    <row r="5" spans="1:13" ht="16.899999999999999" customHeight="1" x14ac:dyDescent="0.35">
      <c r="A5" s="16"/>
      <c r="B5" s="14" t="s">
        <v>660</v>
      </c>
      <c r="C5" s="6"/>
      <c r="D5" s="6"/>
    </row>
    <row r="6" spans="1:13" ht="14.25" customHeight="1" x14ac:dyDescent="0.35">
      <c r="A6" s="16"/>
      <c r="B6" s="307" t="str">
        <f>'KM1'!$B$6</f>
        <v>Cifras en millones de pesos chilenos (CLP$)</v>
      </c>
      <c r="C6" s="307"/>
      <c r="D6" s="6"/>
    </row>
    <row r="7" spans="1:13" ht="14.25" customHeight="1" x14ac:dyDescent="0.35">
      <c r="A7" s="16"/>
      <c r="B7" s="170"/>
      <c r="C7" s="170"/>
      <c r="D7" s="305">
        <f>Indice!$B$2</f>
        <v>45627</v>
      </c>
      <c r="E7" s="306"/>
      <c r="F7" s="306"/>
      <c r="G7" s="306"/>
      <c r="H7" s="306"/>
      <c r="I7" s="306"/>
      <c r="J7" s="306"/>
      <c r="K7" s="306"/>
      <c r="L7" s="306"/>
    </row>
    <row r="8" spans="1:13" s="22" customFormat="1" ht="12" customHeight="1" x14ac:dyDescent="0.25">
      <c r="D8" s="31" t="s">
        <v>106</v>
      </c>
      <c r="E8" s="31" t="s">
        <v>107</v>
      </c>
      <c r="F8" s="31" t="s">
        <v>180</v>
      </c>
      <c r="G8" s="31" t="s">
        <v>209</v>
      </c>
      <c r="H8" s="31" t="s">
        <v>210</v>
      </c>
      <c r="I8" s="31" t="s">
        <v>211</v>
      </c>
      <c r="J8" s="31" t="s">
        <v>212</v>
      </c>
      <c r="K8" s="31" t="s">
        <v>641</v>
      </c>
      <c r="L8" s="31" t="s">
        <v>642</v>
      </c>
    </row>
    <row r="9" spans="1:13" s="18" customFormat="1" ht="28.5" customHeight="1" x14ac:dyDescent="0.25">
      <c r="B9" s="40"/>
      <c r="C9" s="44" t="s">
        <v>661</v>
      </c>
      <c r="D9" s="64">
        <v>0</v>
      </c>
      <c r="E9" s="64">
        <v>0.1</v>
      </c>
      <c r="F9" s="64">
        <v>0.2</v>
      </c>
      <c r="G9" s="64">
        <v>0.5</v>
      </c>
      <c r="H9" s="64">
        <v>0.75</v>
      </c>
      <c r="I9" s="64">
        <v>1</v>
      </c>
      <c r="J9" s="64">
        <v>1.5</v>
      </c>
      <c r="K9" s="64" t="s">
        <v>662</v>
      </c>
      <c r="L9" s="65" t="s">
        <v>663</v>
      </c>
    </row>
    <row r="10" spans="1:13" s="18" customFormat="1" ht="11.5" x14ac:dyDescent="0.25">
      <c r="B10" s="40">
        <v>1</v>
      </c>
      <c r="C10" s="41" t="s">
        <v>621</v>
      </c>
      <c r="D10" s="42">
        <f>[8]CCR3!D9</f>
        <v>0</v>
      </c>
      <c r="E10" s="42">
        <f>[8]CCR3!E9</f>
        <v>0</v>
      </c>
      <c r="F10" s="42">
        <f>[8]CCR3!F9</f>
        <v>0</v>
      </c>
      <c r="G10" s="42">
        <f>[8]CCR3!G9</f>
        <v>0</v>
      </c>
      <c r="H10" s="42">
        <f>[8]CCR3!H9</f>
        <v>0</v>
      </c>
      <c r="I10" s="42">
        <f>[8]CCR3!I9</f>
        <v>0</v>
      </c>
      <c r="J10" s="42">
        <f>[8]CCR3!J9</f>
        <v>0</v>
      </c>
      <c r="K10" s="42">
        <f>[8]CCR3!K9</f>
        <v>0</v>
      </c>
      <c r="L10" s="145">
        <f>[8]CCR3!L9</f>
        <v>0</v>
      </c>
    </row>
    <row r="11" spans="1:13" s="18" customFormat="1" ht="11.5" x14ac:dyDescent="0.25">
      <c r="B11" s="40">
        <v>2</v>
      </c>
      <c r="C11" s="41" t="s">
        <v>622</v>
      </c>
      <c r="D11" s="42">
        <f>[8]CCR3!D10</f>
        <v>0</v>
      </c>
      <c r="E11" s="42">
        <f>[8]CCR3!E10</f>
        <v>0</v>
      </c>
      <c r="F11" s="42">
        <f>[8]CCR3!F10</f>
        <v>0</v>
      </c>
      <c r="G11" s="42">
        <f>[8]CCR3!G10</f>
        <v>0</v>
      </c>
      <c r="H11" s="42">
        <f>[8]CCR3!H10</f>
        <v>0</v>
      </c>
      <c r="I11" s="42">
        <f>[8]CCR3!I10</f>
        <v>0</v>
      </c>
      <c r="J11" s="42">
        <f>[8]CCR3!J10</f>
        <v>0</v>
      </c>
      <c r="K11" s="42">
        <f>[8]CCR3!K10</f>
        <v>0</v>
      </c>
      <c r="L11" s="145">
        <f>[8]CCR3!L10</f>
        <v>0</v>
      </c>
    </row>
    <row r="12" spans="1:13" s="18" customFormat="1" ht="11.5" x14ac:dyDescent="0.25">
      <c r="B12" s="40">
        <v>3</v>
      </c>
      <c r="C12" s="41" t="s">
        <v>664</v>
      </c>
      <c r="D12" s="42">
        <f>[8]CCR3!D11</f>
        <v>0</v>
      </c>
      <c r="E12" s="42">
        <f>[8]CCR3!E11</f>
        <v>0</v>
      </c>
      <c r="F12" s="42">
        <f>[8]CCR3!F11</f>
        <v>0</v>
      </c>
      <c r="G12" s="42">
        <f>[8]CCR3!G11</f>
        <v>0</v>
      </c>
      <c r="H12" s="42">
        <f>[8]CCR3!H11</f>
        <v>0</v>
      </c>
      <c r="I12" s="42">
        <f>[8]CCR3!I11</f>
        <v>0</v>
      </c>
      <c r="J12" s="42">
        <f>[8]CCR3!J11</f>
        <v>0</v>
      </c>
      <c r="K12" s="42">
        <f>[8]CCR3!K11</f>
        <v>0</v>
      </c>
      <c r="L12" s="145">
        <f>[8]CCR3!L11</f>
        <v>0</v>
      </c>
    </row>
    <row r="13" spans="1:13" s="18" customFormat="1" ht="11.5" x14ac:dyDescent="0.25">
      <c r="B13" s="40">
        <v>4</v>
      </c>
      <c r="C13" s="41" t="s">
        <v>624</v>
      </c>
      <c r="D13" s="42">
        <f>[8]CCR3!D12</f>
        <v>0</v>
      </c>
      <c r="E13" s="42">
        <f>[8]CCR3!E12</f>
        <v>0</v>
      </c>
      <c r="F13" s="42">
        <f>[8]CCR3!F12</f>
        <v>71088</v>
      </c>
      <c r="G13" s="42">
        <f>[8]CCR3!G12</f>
        <v>3595</v>
      </c>
      <c r="H13" s="42">
        <f>[8]CCR3!H12</f>
        <v>0</v>
      </c>
      <c r="I13" s="42">
        <f>[8]CCR3!I12</f>
        <v>0</v>
      </c>
      <c r="J13" s="42">
        <f>[8]CCR3!J12</f>
        <v>0</v>
      </c>
      <c r="K13" s="42">
        <f>[8]CCR3!K12</f>
        <v>16659</v>
      </c>
      <c r="L13" s="145">
        <f>[8]CCR3!L12</f>
        <v>91342</v>
      </c>
    </row>
    <row r="14" spans="1:13" s="18" customFormat="1" ht="11.5" x14ac:dyDescent="0.25">
      <c r="B14" s="34">
        <v>5</v>
      </c>
      <c r="C14" s="35" t="s">
        <v>665</v>
      </c>
      <c r="D14" s="38"/>
      <c r="E14" s="38"/>
      <c r="F14" s="38"/>
      <c r="G14" s="38"/>
      <c r="H14" s="38"/>
      <c r="I14" s="38"/>
      <c r="J14" s="38"/>
      <c r="K14" s="38"/>
      <c r="L14" s="178"/>
    </row>
    <row r="15" spans="1:13" s="18" customFormat="1" ht="11.5" x14ac:dyDescent="0.25">
      <c r="B15" s="40">
        <v>6</v>
      </c>
      <c r="C15" s="41" t="s">
        <v>627</v>
      </c>
      <c r="D15" s="42">
        <f>[8]CCR3!D14</f>
        <v>0</v>
      </c>
      <c r="E15" s="42">
        <f>[8]CCR3!E14</f>
        <v>0</v>
      </c>
      <c r="F15" s="42">
        <f>[8]CCR3!F14</f>
        <v>0</v>
      </c>
      <c r="G15" s="42">
        <f>[8]CCR3!G14</f>
        <v>0</v>
      </c>
      <c r="H15" s="42">
        <f>[8]CCR3!H14</f>
        <v>0</v>
      </c>
      <c r="I15" s="42">
        <f>[8]CCR3!I14</f>
        <v>52886</v>
      </c>
      <c r="J15" s="42">
        <f>[8]CCR3!J14</f>
        <v>0</v>
      </c>
      <c r="K15" s="42">
        <f>[8]CCR3!K14</f>
        <v>28880</v>
      </c>
      <c r="L15" s="145">
        <f>[8]CCR3!L14</f>
        <v>81766</v>
      </c>
    </row>
    <row r="16" spans="1:13" s="18" customFormat="1" ht="11.5" x14ac:dyDescent="0.25">
      <c r="B16" s="40">
        <v>7</v>
      </c>
      <c r="C16" s="41" t="s">
        <v>630</v>
      </c>
      <c r="D16" s="42">
        <f>[8]CCR3!D15</f>
        <v>0</v>
      </c>
      <c r="E16" s="42">
        <f>[8]CCR3!E15</f>
        <v>0</v>
      </c>
      <c r="F16" s="42">
        <f>[8]CCR3!F15</f>
        <v>0</v>
      </c>
      <c r="G16" s="42">
        <f>[8]CCR3!G15</f>
        <v>0</v>
      </c>
      <c r="H16" s="42">
        <f>[8]CCR3!H15</f>
        <v>0</v>
      </c>
      <c r="I16" s="42">
        <f>[8]CCR3!I15</f>
        <v>165</v>
      </c>
      <c r="J16" s="42">
        <f>[8]CCR3!J15</f>
        <v>0</v>
      </c>
      <c r="K16" s="42">
        <f>[8]CCR3!K15</f>
        <v>0</v>
      </c>
      <c r="L16" s="145">
        <f>[8]CCR3!L15</f>
        <v>165</v>
      </c>
    </row>
    <row r="17" spans="2:12" s="18" customFormat="1" ht="11.5" x14ac:dyDescent="0.25">
      <c r="B17" s="40">
        <v>8</v>
      </c>
      <c r="C17" s="41" t="s">
        <v>247</v>
      </c>
      <c r="D17" s="42">
        <f>[8]CCR3!D16</f>
        <v>0</v>
      </c>
      <c r="E17" s="42">
        <f>[8]CCR3!E16</f>
        <v>0</v>
      </c>
      <c r="F17" s="42">
        <f>[8]CCR3!F16</f>
        <v>0</v>
      </c>
      <c r="G17" s="42">
        <f>[8]CCR3!G16</f>
        <v>0</v>
      </c>
      <c r="H17" s="42">
        <f>[8]CCR3!H16</f>
        <v>0</v>
      </c>
      <c r="I17" s="42">
        <f>[8]CCR3!I16</f>
        <v>0</v>
      </c>
      <c r="J17" s="42">
        <f>[8]CCR3!J16</f>
        <v>0</v>
      </c>
      <c r="K17" s="42">
        <f>[8]CCR3!K16</f>
        <v>0</v>
      </c>
      <c r="L17" s="145">
        <f>[8]CCR3!L16</f>
        <v>0</v>
      </c>
    </row>
    <row r="18" spans="2:12" s="18" customFormat="1" ht="11.5" x14ac:dyDescent="0.25">
      <c r="B18" s="43">
        <v>9</v>
      </c>
      <c r="C18" s="44" t="s">
        <v>271</v>
      </c>
      <c r="D18" s="145">
        <f>[8]CCR3!D17</f>
        <v>0</v>
      </c>
      <c r="E18" s="145">
        <f>[8]CCR3!E17</f>
        <v>0</v>
      </c>
      <c r="F18" s="145">
        <f>[8]CCR3!F17</f>
        <v>71088</v>
      </c>
      <c r="G18" s="145">
        <f>[8]CCR3!G17</f>
        <v>3595</v>
      </c>
      <c r="H18" s="145">
        <f>[8]CCR3!H17</f>
        <v>0</v>
      </c>
      <c r="I18" s="145">
        <f>[8]CCR3!I17</f>
        <v>53051</v>
      </c>
      <c r="J18" s="145">
        <f>[8]CCR3!J17</f>
        <v>0</v>
      </c>
      <c r="K18" s="145">
        <f>[8]CCR3!K17</f>
        <v>45539</v>
      </c>
      <c r="L18" s="145">
        <f>[8]CCR3!L17</f>
        <v>173273</v>
      </c>
    </row>
    <row r="19" spans="2:12" s="18" customFormat="1" ht="12" thickBot="1" x14ac:dyDescent="0.3"/>
    <row r="20" spans="2:12" s="18" customFormat="1" ht="3.75" customHeight="1" x14ac:dyDescent="0.25">
      <c r="B20" s="29"/>
      <c r="C20" s="29"/>
      <c r="D20" s="29"/>
      <c r="E20" s="29"/>
      <c r="F20" s="29"/>
      <c r="G20" s="29"/>
      <c r="H20" s="29"/>
      <c r="I20" s="29"/>
      <c r="J20" s="29"/>
      <c r="K20" s="29"/>
      <c r="L20" s="29"/>
    </row>
    <row r="21" spans="2:12" s="18" customFormat="1" ht="12" x14ac:dyDescent="0.3">
      <c r="B21" s="28" t="s">
        <v>178</v>
      </c>
      <c r="C21" s="22"/>
      <c r="D21" s="23"/>
      <c r="E21" s="23"/>
      <c r="F21" s="23"/>
      <c r="G21" s="23"/>
      <c r="H21" s="23"/>
      <c r="I21" s="23"/>
      <c r="J21" s="23"/>
      <c r="K21" s="23"/>
      <c r="L21" s="23"/>
    </row>
    <row r="22" spans="2:12" s="18" customFormat="1" ht="15" customHeight="1" x14ac:dyDescent="0.25">
      <c r="B22" s="278"/>
      <c r="C22" s="279"/>
      <c r="D22" s="279"/>
      <c r="E22" s="279"/>
      <c r="F22" s="279"/>
      <c r="G22" s="279"/>
      <c r="H22" s="279"/>
      <c r="I22" s="279"/>
      <c r="J22" s="279"/>
      <c r="K22" s="279"/>
      <c r="L22" s="280"/>
    </row>
    <row r="23" spans="2:12" s="18" customFormat="1" ht="15" customHeight="1" x14ac:dyDescent="0.25">
      <c r="B23" s="281"/>
      <c r="C23" s="282"/>
      <c r="D23" s="282"/>
      <c r="E23" s="282"/>
      <c r="F23" s="282"/>
      <c r="G23" s="282"/>
      <c r="H23" s="282"/>
      <c r="I23" s="282"/>
      <c r="J23" s="282"/>
      <c r="K23" s="282"/>
      <c r="L23" s="283"/>
    </row>
    <row r="24" spans="2:12" s="18" customFormat="1" ht="15" customHeight="1" x14ac:dyDescent="0.25">
      <c r="B24" s="281"/>
      <c r="C24" s="282"/>
      <c r="D24" s="282"/>
      <c r="E24" s="282"/>
      <c r="F24" s="282"/>
      <c r="G24" s="282"/>
      <c r="H24" s="282"/>
      <c r="I24" s="282"/>
      <c r="J24" s="282"/>
      <c r="K24" s="282"/>
      <c r="L24" s="283"/>
    </row>
    <row r="25" spans="2:12" s="18" customFormat="1" ht="15" customHeight="1" x14ac:dyDescent="0.25">
      <c r="B25" s="281"/>
      <c r="C25" s="282"/>
      <c r="D25" s="282"/>
      <c r="E25" s="282"/>
      <c r="F25" s="282"/>
      <c r="G25" s="282"/>
      <c r="H25" s="282"/>
      <c r="I25" s="282"/>
      <c r="J25" s="282"/>
      <c r="K25" s="282"/>
      <c r="L25" s="283"/>
    </row>
    <row r="26" spans="2:12" s="18" customFormat="1" ht="15" customHeight="1" x14ac:dyDescent="0.25">
      <c r="B26" s="281"/>
      <c r="C26" s="282"/>
      <c r="D26" s="282"/>
      <c r="E26" s="282"/>
      <c r="F26" s="282"/>
      <c r="G26" s="282"/>
      <c r="H26" s="282"/>
      <c r="I26" s="282"/>
      <c r="J26" s="282"/>
      <c r="K26" s="282"/>
      <c r="L26" s="283"/>
    </row>
    <row r="27" spans="2:12" s="18" customFormat="1" ht="15" customHeight="1" x14ac:dyDescent="0.25">
      <c r="B27" s="284"/>
      <c r="C27" s="285"/>
      <c r="D27" s="285"/>
      <c r="E27" s="285"/>
      <c r="F27" s="285"/>
      <c r="G27" s="285"/>
      <c r="H27" s="285"/>
      <c r="I27" s="285"/>
      <c r="J27" s="285"/>
      <c r="K27" s="285"/>
      <c r="L27" s="286"/>
    </row>
    <row r="28" spans="2:12" s="18" customFormat="1" ht="12.5" thickBot="1" x14ac:dyDescent="0.35">
      <c r="D28" s="23"/>
      <c r="E28" s="23"/>
      <c r="F28" s="23"/>
      <c r="G28" s="23"/>
      <c r="H28" s="23"/>
      <c r="I28" s="23"/>
      <c r="J28" s="23"/>
      <c r="K28" s="23"/>
      <c r="L28" s="23"/>
    </row>
    <row r="29" spans="2:12" s="18" customFormat="1" ht="11.5" x14ac:dyDescent="0.25">
      <c r="B29" s="29"/>
      <c r="C29" s="29"/>
      <c r="D29" s="29"/>
      <c r="E29" s="29"/>
      <c r="F29" s="29"/>
      <c r="G29" s="29"/>
      <c r="H29" s="29"/>
      <c r="I29" s="29"/>
      <c r="J29" s="29"/>
      <c r="K29" s="29"/>
      <c r="L29" s="29"/>
    </row>
    <row r="30" spans="2:12" s="18" customFormat="1" ht="12" x14ac:dyDescent="0.3">
      <c r="B30" s="23"/>
      <c r="C30" s="23"/>
      <c r="D30" s="23"/>
    </row>
    <row r="31" spans="2:12" s="18" customFormat="1" ht="12" x14ac:dyDescent="0.3">
      <c r="B31" s="23"/>
      <c r="C31" s="23"/>
      <c r="D31" s="23"/>
    </row>
    <row r="32" spans="2:12" s="18" customFormat="1" ht="12" x14ac:dyDescent="0.3">
      <c r="B32" s="23"/>
      <c r="C32" s="23"/>
      <c r="D32" s="23"/>
    </row>
    <row r="33" spans="2:4" s="18" customFormat="1" ht="12" x14ac:dyDescent="0.3">
      <c r="B33" s="23"/>
      <c r="C33" s="23"/>
      <c r="D33" s="23"/>
    </row>
    <row r="34" spans="2:4" s="18" customFormat="1" ht="12" x14ac:dyDescent="0.3">
      <c r="B34" s="23"/>
      <c r="C34" s="23"/>
      <c r="D34" s="23"/>
    </row>
    <row r="35" spans="2:4" s="18" customFormat="1" ht="12" x14ac:dyDescent="0.3">
      <c r="B35" s="23"/>
      <c r="C35" s="23"/>
      <c r="D35" s="23"/>
    </row>
    <row r="36" spans="2:4" s="18" customFormat="1" ht="12" x14ac:dyDescent="0.3">
      <c r="B36" s="23"/>
      <c r="C36" s="23"/>
      <c r="D36" s="23"/>
    </row>
    <row r="37" spans="2:4" s="18" customFormat="1" ht="12" x14ac:dyDescent="0.3">
      <c r="B37" s="23"/>
      <c r="C37" s="23"/>
      <c r="D37" s="23"/>
    </row>
    <row r="38" spans="2:4" s="18" customFormat="1" ht="12" x14ac:dyDescent="0.3">
      <c r="B38" s="23"/>
      <c r="C38" s="23"/>
      <c r="D38" s="23"/>
    </row>
    <row r="39" spans="2:4" s="18" customFormat="1" ht="12" x14ac:dyDescent="0.3">
      <c r="B39" s="23"/>
      <c r="C39" s="23"/>
      <c r="D39" s="23"/>
    </row>
    <row r="40" spans="2:4" s="18" customFormat="1" ht="12" x14ac:dyDescent="0.3">
      <c r="B40" s="23"/>
      <c r="C40" s="23"/>
      <c r="D40" s="23"/>
    </row>
    <row r="41" spans="2:4" s="18" customFormat="1" ht="12" x14ac:dyDescent="0.3">
      <c r="B41" s="23"/>
      <c r="C41" s="23"/>
      <c r="D41" s="23"/>
    </row>
    <row r="42" spans="2:4" s="18" customFormat="1" ht="12" x14ac:dyDescent="0.3">
      <c r="B42" s="23"/>
      <c r="C42" s="23"/>
      <c r="D42" s="23"/>
    </row>
    <row r="43" spans="2:4" s="18" customFormat="1" ht="12" x14ac:dyDescent="0.3">
      <c r="B43" s="23"/>
      <c r="C43" s="23"/>
      <c r="D43" s="23"/>
    </row>
    <row r="44" spans="2:4" s="18" customFormat="1" ht="12" x14ac:dyDescent="0.3">
      <c r="B44" s="23"/>
      <c r="C44" s="23"/>
      <c r="D44" s="23"/>
    </row>
    <row r="45" spans="2:4" s="18" customFormat="1" ht="12" x14ac:dyDescent="0.3">
      <c r="B45" s="23"/>
      <c r="C45" s="23"/>
      <c r="D45" s="23"/>
    </row>
    <row r="46" spans="2:4" s="18" customFormat="1" ht="12" x14ac:dyDescent="0.3">
      <c r="B46" s="23"/>
      <c r="C46" s="23"/>
      <c r="D46" s="23"/>
    </row>
    <row r="47" spans="2:4" s="18" customFormat="1" ht="12" x14ac:dyDescent="0.3">
      <c r="B47" s="23"/>
      <c r="C47" s="23"/>
      <c r="D47" s="23"/>
    </row>
    <row r="48" spans="2:4" s="18" customFormat="1" ht="12" x14ac:dyDescent="0.3">
      <c r="B48" s="23"/>
      <c r="C48" s="23"/>
      <c r="D48" s="23"/>
    </row>
    <row r="49" spans="2:4" s="18" customFormat="1" ht="12" x14ac:dyDescent="0.3">
      <c r="B49" s="23"/>
      <c r="C49" s="23"/>
      <c r="D49" s="23"/>
    </row>
    <row r="50" spans="2:4" s="18" customFormat="1" ht="12" x14ac:dyDescent="0.3">
      <c r="B50" s="23"/>
      <c r="C50" s="23"/>
      <c r="D50" s="23"/>
    </row>
    <row r="51" spans="2:4" s="18" customFormat="1" ht="12" x14ac:dyDescent="0.3">
      <c r="B51" s="23"/>
      <c r="C51" s="23"/>
      <c r="D51" s="23"/>
    </row>
    <row r="52" spans="2:4" s="18" customFormat="1" ht="12" x14ac:dyDescent="0.3">
      <c r="B52" s="23"/>
      <c r="C52" s="23"/>
      <c r="D52" s="23"/>
    </row>
    <row r="53" spans="2:4" s="18" customFormat="1" ht="12" x14ac:dyDescent="0.3">
      <c r="B53" s="23"/>
      <c r="C53" s="23"/>
      <c r="D53" s="23"/>
    </row>
    <row r="54" spans="2:4" s="18" customFormat="1" ht="11.5" x14ac:dyDescent="0.25"/>
    <row r="55" spans="2:4" s="18" customFormat="1" ht="11.5" x14ac:dyDescent="0.25"/>
    <row r="56" spans="2:4" s="18" customFormat="1" ht="11.5" x14ac:dyDescent="0.25"/>
    <row r="57" spans="2:4" s="18" customFormat="1" ht="11.5" x14ac:dyDescent="0.25"/>
    <row r="58" spans="2:4" s="18" customFormat="1" ht="11.5" x14ac:dyDescent="0.25"/>
    <row r="59" spans="2:4" s="18" customFormat="1" ht="11.5" x14ac:dyDescent="0.25"/>
    <row r="60" spans="2:4" s="18" customFormat="1" ht="11.5" x14ac:dyDescent="0.25"/>
    <row r="61" spans="2:4" s="18" customFormat="1" ht="11.5" x14ac:dyDescent="0.25"/>
    <row r="62" spans="2:4" s="18" customFormat="1" ht="11.5" x14ac:dyDescent="0.25"/>
    <row r="63" spans="2:4" s="18" customFormat="1" ht="11.5" x14ac:dyDescent="0.25"/>
    <row r="64" spans="2:4" s="18" customFormat="1" ht="11.5" x14ac:dyDescent="0.25"/>
    <row r="65" s="22" customFormat="1" ht="11.5" x14ac:dyDescent="0.25"/>
    <row r="66" s="22" customFormat="1" ht="11.5" x14ac:dyDescent="0.25"/>
    <row r="67" s="22" customFormat="1" ht="11.5" x14ac:dyDescent="0.25"/>
    <row r="68" s="22" customFormat="1" ht="11.5" x14ac:dyDescent="0.25"/>
    <row r="69" s="22" customFormat="1" ht="11.5" x14ac:dyDescent="0.25"/>
    <row r="70" s="22" customFormat="1" ht="11.5" x14ac:dyDescent="0.25"/>
    <row r="71" s="22" customFormat="1" ht="11.5" x14ac:dyDescent="0.25"/>
    <row r="72" s="22" customFormat="1" ht="11.5" x14ac:dyDescent="0.25"/>
  </sheetData>
  <mergeCells count="3">
    <mergeCell ref="B6:C6"/>
    <mergeCell ref="B22:L27"/>
    <mergeCell ref="D7:L7"/>
  </mergeCells>
  <pageMargins left="0.7" right="0.7" top="0.75" bottom="0.75" header="0.3" footer="0.3"/>
  <pageSetup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2407-87F2-40C1-B5BE-C868C623E541}">
  <sheetPr>
    <tabColor rgb="FF7030A0"/>
    <pageSetUpPr fitToPage="1"/>
  </sheetPr>
  <dimension ref="A1:H77"/>
  <sheetViews>
    <sheetView showGridLines="0" tabSelected="1" topLeftCell="A34" zoomScale="90" zoomScaleNormal="90" zoomScaleSheetLayoutView="100" workbookViewId="0">
      <selection activeCell="B57" sqref="B57"/>
    </sheetView>
  </sheetViews>
  <sheetFormatPr baseColWidth="10" defaultColWidth="10.26953125" defaultRowHeight="14" x14ac:dyDescent="0.3"/>
  <cols>
    <col min="1" max="1" width="5.7265625" style="71" customWidth="1"/>
    <col min="2" max="2" width="4.36328125" style="71" customWidth="1"/>
    <col min="3" max="3" width="85.26953125" style="71" bestFit="1" customWidth="1"/>
    <col min="4" max="5" width="15" style="95" customWidth="1"/>
    <col min="6" max="6" width="15" style="6" customWidth="1"/>
    <col min="7" max="7" width="15" style="71" customWidth="1"/>
    <col min="8" max="16384" width="10.26953125" style="71"/>
  </cols>
  <sheetData>
    <row r="1" spans="1:8" ht="11.25" customHeight="1" x14ac:dyDescent="0.3">
      <c r="B1" s="72"/>
      <c r="C1" s="72"/>
      <c r="D1" s="73"/>
      <c r="E1" s="73"/>
      <c r="F1" s="73"/>
      <c r="G1" s="73"/>
      <c r="H1" s="73"/>
    </row>
    <row r="2" spans="1:8" ht="11.25" customHeight="1" x14ac:dyDescent="0.3">
      <c r="B2" s="72"/>
      <c r="C2" s="72"/>
      <c r="D2" s="73"/>
      <c r="E2" s="73"/>
      <c r="F2" s="73"/>
      <c r="G2" s="73"/>
      <c r="H2" s="73"/>
    </row>
    <row r="3" spans="1:8" ht="11.25" customHeight="1" x14ac:dyDescent="0.35">
      <c r="C3" s="13"/>
      <c r="D3" s="74"/>
      <c r="E3" s="74"/>
      <c r="G3" s="6"/>
    </row>
    <row r="4" spans="1:8" ht="11.25" customHeight="1" x14ac:dyDescent="0.3">
      <c r="B4" s="6"/>
      <c r="C4" s="6"/>
      <c r="D4" s="75"/>
      <c r="E4" s="75"/>
    </row>
    <row r="5" spans="1:8" ht="11.25" customHeight="1" x14ac:dyDescent="0.3">
      <c r="A5" s="76"/>
      <c r="B5" s="14" t="s">
        <v>103</v>
      </c>
      <c r="C5" s="6"/>
      <c r="D5" s="75"/>
      <c r="E5" s="75"/>
    </row>
    <row r="6" spans="1:8" x14ac:dyDescent="0.3">
      <c r="B6" s="263" t="s">
        <v>104</v>
      </c>
      <c r="C6" s="170"/>
      <c r="D6" s="77"/>
      <c r="E6" s="77"/>
    </row>
    <row r="7" spans="1:8" x14ac:dyDescent="0.3">
      <c r="B7" s="78" t="s">
        <v>105</v>
      </c>
      <c r="C7" s="79" t="s">
        <v>105</v>
      </c>
      <c r="D7" s="80" t="s">
        <v>106</v>
      </c>
      <c r="E7" s="80" t="s">
        <v>107</v>
      </c>
      <c r="F7" s="80" t="s">
        <v>107</v>
      </c>
      <c r="G7" s="80" t="s">
        <v>107</v>
      </c>
    </row>
    <row r="8" spans="1:8" x14ac:dyDescent="0.3">
      <c r="B8" s="78" t="s">
        <v>105</v>
      </c>
      <c r="C8" s="79" t="s">
        <v>105</v>
      </c>
      <c r="D8" s="81">
        <f>[1]KM1!D8</f>
        <v>45657</v>
      </c>
      <c r="E8" s="81">
        <f>[1]KM1!E8</f>
        <v>45565</v>
      </c>
      <c r="F8" s="81">
        <f>[1]KM1!F8</f>
        <v>45473</v>
      </c>
      <c r="G8" s="81">
        <f>[1]KM1!G8</f>
        <v>45382</v>
      </c>
    </row>
    <row r="9" spans="1:8" ht="13.9" customHeight="1" x14ac:dyDescent="0.3">
      <c r="B9" s="82" t="s">
        <v>105</v>
      </c>
      <c r="C9" s="46" t="s">
        <v>108</v>
      </c>
      <c r="D9" s="147"/>
      <c r="E9" s="147"/>
      <c r="F9" s="147"/>
      <c r="G9" s="147"/>
    </row>
    <row r="10" spans="1:8" x14ac:dyDescent="0.3">
      <c r="B10" s="83" t="s">
        <v>109</v>
      </c>
      <c r="C10" s="24" t="s">
        <v>110</v>
      </c>
      <c r="D10" s="84">
        <f>[1]KM1!D10</f>
        <v>888888.75243490015</v>
      </c>
      <c r="E10" s="84">
        <f>[1]KM1!E10</f>
        <v>887508.68124572991</v>
      </c>
      <c r="F10" s="84">
        <f>[1]KM1!F10</f>
        <v>862457.94784899987</v>
      </c>
      <c r="G10" s="84">
        <f>[1]KM1!G10</f>
        <v>893802.44900760008</v>
      </c>
    </row>
    <row r="11" spans="1:8" x14ac:dyDescent="0.3">
      <c r="B11" s="85" t="s">
        <v>111</v>
      </c>
      <c r="C11" s="86" t="s">
        <v>112</v>
      </c>
      <c r="D11" s="87"/>
      <c r="E11" s="87"/>
      <c r="F11" s="87"/>
      <c r="G11" s="87"/>
    </row>
    <row r="12" spans="1:8" x14ac:dyDescent="0.3">
      <c r="B12" s="83" t="s">
        <v>113</v>
      </c>
      <c r="C12" s="24" t="s">
        <v>114</v>
      </c>
      <c r="D12" s="84">
        <f>[1]KM1!D12</f>
        <v>888888.75243490015</v>
      </c>
      <c r="E12" s="84">
        <f>[1]KM1!E12</f>
        <v>887508.68124572991</v>
      </c>
      <c r="F12" s="84">
        <f>[1]KM1!F12</f>
        <v>862457.94784899987</v>
      </c>
      <c r="G12" s="84">
        <f>[1]KM1!G12</f>
        <v>893802.44900760008</v>
      </c>
    </row>
    <row r="13" spans="1:8" x14ac:dyDescent="0.3">
      <c r="B13" s="85" t="s">
        <v>115</v>
      </c>
      <c r="C13" s="86" t="s">
        <v>116</v>
      </c>
      <c r="D13" s="87"/>
      <c r="E13" s="87"/>
      <c r="F13" s="87"/>
      <c r="G13" s="87"/>
    </row>
    <row r="14" spans="1:8" x14ac:dyDescent="0.3">
      <c r="B14" s="83" t="s">
        <v>117</v>
      </c>
      <c r="C14" s="24" t="s">
        <v>118</v>
      </c>
      <c r="D14" s="84">
        <f>[1]KM1!D14</f>
        <v>1266654.5166789002</v>
      </c>
      <c r="E14" s="84">
        <f>[1]KM1!E14</f>
        <v>1265263.8924817299</v>
      </c>
      <c r="F14" s="84">
        <f>[1]KM1!F14</f>
        <v>1238613.5370009998</v>
      </c>
      <c r="G14" s="84">
        <f>[1]KM1!G14</f>
        <v>1270280.1204136</v>
      </c>
    </row>
    <row r="15" spans="1:8" x14ac:dyDescent="0.3">
      <c r="B15" s="85" t="s">
        <v>119</v>
      </c>
      <c r="C15" s="86" t="s">
        <v>120</v>
      </c>
      <c r="D15" s="87"/>
      <c r="E15" s="87"/>
      <c r="F15" s="87"/>
      <c r="G15" s="87"/>
    </row>
    <row r="16" spans="1:8" x14ac:dyDescent="0.3">
      <c r="B16" s="82" t="s">
        <v>105</v>
      </c>
      <c r="C16" s="46" t="s">
        <v>121</v>
      </c>
      <c r="D16" s="147"/>
      <c r="E16" s="147"/>
      <c r="F16" s="147"/>
      <c r="G16" s="147"/>
    </row>
    <row r="17" spans="2:7" x14ac:dyDescent="0.3">
      <c r="B17" s="83" t="s">
        <v>122</v>
      </c>
      <c r="C17" s="24" t="s">
        <v>123</v>
      </c>
      <c r="D17" s="84">
        <f>[1]KM1!D17</f>
        <v>8232474.029281701</v>
      </c>
      <c r="E17" s="84">
        <f>[1]KM1!E17</f>
        <v>7807934.6846990306</v>
      </c>
      <c r="F17" s="84">
        <f>[1]KM1!F17</f>
        <v>7787038.8018065896</v>
      </c>
      <c r="G17" s="84">
        <f>[1]KM1!G17</f>
        <v>7881606.3436230002</v>
      </c>
    </row>
    <row r="18" spans="2:7" x14ac:dyDescent="0.3">
      <c r="B18" s="83" t="s">
        <v>124</v>
      </c>
      <c r="C18" s="24" t="s">
        <v>125</v>
      </c>
      <c r="D18" s="84">
        <f>[1]KM1!D18</f>
        <v>8232474.029281701</v>
      </c>
      <c r="E18" s="84">
        <f>[1]KM1!E18</f>
        <v>7807934.6846990306</v>
      </c>
      <c r="F18" s="84">
        <f>[1]KM1!F18</f>
        <v>7787038.8018065896</v>
      </c>
      <c r="G18" s="84">
        <f>[1]KM1!G18</f>
        <v>7881606.3436230002</v>
      </c>
    </row>
    <row r="19" spans="2:7" x14ac:dyDescent="0.3">
      <c r="B19" s="82" t="s">
        <v>105</v>
      </c>
      <c r="C19" s="46" t="s">
        <v>126</v>
      </c>
      <c r="D19" s="147"/>
      <c r="E19" s="147"/>
      <c r="F19" s="147"/>
      <c r="G19" s="147"/>
    </row>
    <row r="20" spans="2:7" x14ac:dyDescent="0.3">
      <c r="B20" s="83" t="s">
        <v>127</v>
      </c>
      <c r="C20" s="24" t="s">
        <v>128</v>
      </c>
      <c r="D20" s="88">
        <f>[1]KM1!D20</f>
        <v>0.10797346572527936</v>
      </c>
      <c r="E20" s="88">
        <f>[1]KM1!E20</f>
        <v>0.11366753400037444</v>
      </c>
      <c r="F20" s="88">
        <f>[1]KM1!F20</f>
        <v>0.11075557343427003</v>
      </c>
      <c r="G20" s="88">
        <f>[1]KM1!G20</f>
        <v>0.11340358932424667</v>
      </c>
    </row>
    <row r="21" spans="2:7" x14ac:dyDescent="0.3">
      <c r="B21" s="85" t="s">
        <v>129</v>
      </c>
      <c r="C21" s="86" t="s">
        <v>130</v>
      </c>
      <c r="D21" s="89"/>
      <c r="E21" s="89"/>
      <c r="F21" s="89"/>
      <c r="G21" s="89"/>
    </row>
    <row r="22" spans="2:7" x14ac:dyDescent="0.3">
      <c r="B22" s="83" t="s">
        <v>131</v>
      </c>
      <c r="C22" s="24" t="s">
        <v>132</v>
      </c>
      <c r="D22" s="88">
        <f>[1]KM1!D22</f>
        <v>0.10797346572527936</v>
      </c>
      <c r="E22" s="88">
        <f>[1]KM1!E22</f>
        <v>0.11366753400037444</v>
      </c>
      <c r="F22" s="88">
        <f>[1]KM1!F22</f>
        <v>0.11075557343427003</v>
      </c>
      <c r="G22" s="88">
        <f>[1]KM1!G22</f>
        <v>0.11340358932424667</v>
      </c>
    </row>
    <row r="23" spans="2:7" x14ac:dyDescent="0.3">
      <c r="B23" s="83" t="s">
        <v>133</v>
      </c>
      <c r="C23" s="24" t="s">
        <v>134</v>
      </c>
      <c r="D23" s="88">
        <f>[1]KM1!D23</f>
        <v>0.10797346572527936</v>
      </c>
      <c r="E23" s="88">
        <f>[1]KM1!E23</f>
        <v>0.11366753400037444</v>
      </c>
      <c r="F23" s="88">
        <f>[1]KM1!F23</f>
        <v>0.11075557343427003</v>
      </c>
      <c r="G23" s="88">
        <f>[1]KM1!G23</f>
        <v>0.11340358932424667</v>
      </c>
    </row>
    <row r="24" spans="2:7" x14ac:dyDescent="0.3">
      <c r="B24" s="85" t="s">
        <v>135</v>
      </c>
      <c r="C24" s="86" t="s">
        <v>136</v>
      </c>
      <c r="D24" s="89"/>
      <c r="E24" s="89"/>
      <c r="F24" s="89"/>
      <c r="G24" s="89"/>
    </row>
    <row r="25" spans="2:7" x14ac:dyDescent="0.3">
      <c r="B25" s="83" t="s">
        <v>137</v>
      </c>
      <c r="C25" s="24" t="s">
        <v>138</v>
      </c>
      <c r="D25" s="88">
        <f>[1]KM1!D25</f>
        <v>0.10797346572527936</v>
      </c>
      <c r="E25" s="88">
        <f>[1]KM1!E25</f>
        <v>0.11366753400037444</v>
      </c>
      <c r="F25" s="88">
        <f>[1]KM1!F25</f>
        <v>0.11075557343427003</v>
      </c>
      <c r="G25" s="88">
        <f>[1]KM1!G25</f>
        <v>0.11340358932424667</v>
      </c>
    </row>
    <row r="26" spans="2:7" x14ac:dyDescent="0.3">
      <c r="B26" s="83" t="s">
        <v>139</v>
      </c>
      <c r="C26" s="24" t="s">
        <v>140</v>
      </c>
      <c r="D26" s="88">
        <f>[1]KM1!D26</f>
        <v>0.15386073641697456</v>
      </c>
      <c r="E26" s="88">
        <f>[1]KM1!E26</f>
        <v>0.16204847294140776</v>
      </c>
      <c r="F26" s="88">
        <f>[1]KM1!F26</f>
        <v>0.15906091757416721</v>
      </c>
      <c r="G26" s="88">
        <f>[1]KM1!G26</f>
        <v>0.16117020630463008</v>
      </c>
    </row>
    <row r="27" spans="2:7" x14ac:dyDescent="0.3">
      <c r="B27" s="85" t="s">
        <v>141</v>
      </c>
      <c r="C27" s="86" t="s">
        <v>142</v>
      </c>
      <c r="D27" s="89"/>
      <c r="E27" s="89"/>
      <c r="F27" s="89"/>
      <c r="G27" s="89"/>
    </row>
    <row r="28" spans="2:7" x14ac:dyDescent="0.3">
      <c r="B28" s="83" t="s">
        <v>143</v>
      </c>
      <c r="C28" s="24" t="s">
        <v>144</v>
      </c>
      <c r="D28" s="88">
        <f>[1]KM1!D28</f>
        <v>0.15386073641697456</v>
      </c>
      <c r="E28" s="88">
        <f>[1]KM1!E28</f>
        <v>0.16204847294140776</v>
      </c>
      <c r="F28" s="88">
        <f>[1]KM1!F28</f>
        <v>0.15906091757416721</v>
      </c>
      <c r="G28" s="88">
        <f>[1]KM1!G28</f>
        <v>0.16117020630463008</v>
      </c>
    </row>
    <row r="29" spans="2:7" x14ac:dyDescent="0.3">
      <c r="B29" s="82" t="s">
        <v>105</v>
      </c>
      <c r="C29" s="46" t="s">
        <v>145</v>
      </c>
      <c r="D29" s="147"/>
      <c r="E29" s="147"/>
      <c r="F29" s="147"/>
      <c r="G29" s="147"/>
    </row>
    <row r="30" spans="2:7" x14ac:dyDescent="0.3">
      <c r="B30" s="83" t="s">
        <v>146</v>
      </c>
      <c r="C30" s="24" t="s">
        <v>147</v>
      </c>
      <c r="D30" s="88">
        <f>[1]KM1!D30</f>
        <v>2.5000000000000001E-2</v>
      </c>
      <c r="E30" s="88">
        <f>[1]KM1!E30</f>
        <v>1.8750000000000003E-2</v>
      </c>
      <c r="F30" s="88">
        <f>[1]KM1!F30</f>
        <v>1.8750000000000003E-2</v>
      </c>
      <c r="G30" s="88">
        <f>[1]KM1!G30</f>
        <v>1.8750000000000003E-2</v>
      </c>
    </row>
    <row r="31" spans="2:7" x14ac:dyDescent="0.3">
      <c r="B31" s="83" t="s">
        <v>148</v>
      </c>
      <c r="C31" s="24" t="s">
        <v>149</v>
      </c>
      <c r="D31" s="88">
        <f>[1]KM1!D31</f>
        <v>5.0000000000000001E-3</v>
      </c>
      <c r="E31" s="88">
        <f>[1]KM1!E31</f>
        <v>5.0000000000000001E-3</v>
      </c>
      <c r="F31" s="88">
        <f>[1]KM1!F31</f>
        <v>5.0000000000000001E-3</v>
      </c>
      <c r="G31" s="88">
        <f>[1]KM1!G31</f>
        <v>0</v>
      </c>
    </row>
    <row r="32" spans="2:7" x14ac:dyDescent="0.3">
      <c r="B32" s="83" t="s">
        <v>150</v>
      </c>
      <c r="C32" s="24" t="s">
        <v>151</v>
      </c>
      <c r="D32" s="88">
        <f>[1]KM1!D32</f>
        <v>0</v>
      </c>
      <c r="E32" s="88">
        <f>[1]KM1!E32</f>
        <v>0</v>
      </c>
      <c r="F32" s="88">
        <f>[1]KM1!F32</f>
        <v>0</v>
      </c>
      <c r="G32" s="88">
        <f>[1]KM1!G32</f>
        <v>0</v>
      </c>
    </row>
    <row r="33" spans="2:7" ht="23" x14ac:dyDescent="0.3">
      <c r="B33" s="83" t="s">
        <v>152</v>
      </c>
      <c r="C33" s="24" t="s">
        <v>153</v>
      </c>
      <c r="D33" s="88">
        <f>[1]KM1!D33</f>
        <v>3.0000000000000002E-2</v>
      </c>
      <c r="E33" s="88">
        <f>[1]KM1!E33</f>
        <v>2.3750000000000004E-2</v>
      </c>
      <c r="F33" s="88">
        <f>[1]KM1!F33</f>
        <v>2.3750000000000004E-2</v>
      </c>
      <c r="G33" s="88">
        <f>[1]KM1!G33</f>
        <v>1.8750000000000003E-2</v>
      </c>
    </row>
    <row r="34" spans="2:7" x14ac:dyDescent="0.3">
      <c r="B34" s="83" t="s">
        <v>154</v>
      </c>
      <c r="C34" s="24" t="s">
        <v>155</v>
      </c>
      <c r="D34" s="88">
        <f>[1]KM1!D34</f>
        <v>6.1215653225279359E-2</v>
      </c>
      <c r="E34" s="88">
        <f>[1]KM1!E34</f>
        <v>6.6909721500374442E-2</v>
      </c>
      <c r="F34" s="88">
        <f>[1]KM1!F34</f>
        <v>6.3997760934270037E-2</v>
      </c>
      <c r="G34" s="88">
        <f>[1]KM1!G34</f>
        <v>6.8403589324246672E-2</v>
      </c>
    </row>
    <row r="35" spans="2:7" x14ac:dyDescent="0.3">
      <c r="B35" s="82" t="s">
        <v>105</v>
      </c>
      <c r="C35" s="46" t="s">
        <v>156</v>
      </c>
      <c r="D35" s="147"/>
      <c r="E35" s="147"/>
      <c r="F35" s="147"/>
      <c r="G35" s="147"/>
    </row>
    <row r="36" spans="2:7" x14ac:dyDescent="0.3">
      <c r="B36" s="83" t="s">
        <v>157</v>
      </c>
      <c r="C36" s="24" t="s">
        <v>158</v>
      </c>
      <c r="D36" s="90">
        <f>[1]KM1!D36</f>
        <v>9973208.2286646646</v>
      </c>
      <c r="E36" s="90">
        <f>[1]KM1!E36</f>
        <v>9930363.3917406667</v>
      </c>
      <c r="F36" s="90">
        <f>[1]KM1!F36</f>
        <v>10412247.953547001</v>
      </c>
      <c r="G36" s="90">
        <f>[1]KM1!G36</f>
        <v>11221723.300680667</v>
      </c>
    </row>
    <row r="37" spans="2:7" x14ac:dyDescent="0.3">
      <c r="B37" s="83" t="s">
        <v>159</v>
      </c>
      <c r="C37" s="24" t="s">
        <v>160</v>
      </c>
      <c r="D37" s="88">
        <f>[1]KM1!D37</f>
        <v>8.9422488028471886E-2</v>
      </c>
      <c r="E37" s="88">
        <f>[1]KM1!E37</f>
        <v>8.8499591748090495E-2</v>
      </c>
      <c r="F37" s="88">
        <f>[1]KM1!F37</f>
        <v>8.207998124995626E-2</v>
      </c>
      <c r="G37" s="88">
        <f>[1]KM1!G37</f>
        <v>7.872429836566619E-2</v>
      </c>
    </row>
    <row r="38" spans="2:7" ht="23" x14ac:dyDescent="0.3">
      <c r="B38" s="85" t="s">
        <v>161</v>
      </c>
      <c r="C38" s="86" t="s">
        <v>162</v>
      </c>
      <c r="D38" s="89"/>
      <c r="E38" s="89"/>
      <c r="F38" s="89"/>
      <c r="G38" s="89"/>
    </row>
    <row r="39" spans="2:7" ht="23" x14ac:dyDescent="0.3">
      <c r="B39" s="85" t="s">
        <v>163</v>
      </c>
      <c r="C39" s="86" t="s">
        <v>164</v>
      </c>
      <c r="D39" s="89"/>
      <c r="E39" s="89"/>
      <c r="F39" s="89"/>
      <c r="G39" s="89"/>
    </row>
    <row r="40" spans="2:7" ht="14.5" customHeight="1" x14ac:dyDescent="0.3">
      <c r="B40" s="82" t="s">
        <v>105</v>
      </c>
      <c r="C40" s="46" t="s">
        <v>35</v>
      </c>
      <c r="D40" s="147"/>
      <c r="E40" s="147"/>
      <c r="F40" s="147"/>
      <c r="G40" s="147"/>
    </row>
    <row r="41" spans="2:7" x14ac:dyDescent="0.3">
      <c r="B41" s="83" t="s">
        <v>165</v>
      </c>
      <c r="C41" s="24" t="s">
        <v>166</v>
      </c>
      <c r="D41" s="90">
        <f>[1]KM1!D41</f>
        <v>906087.05174838332</v>
      </c>
      <c r="E41" s="90">
        <f>[1]KM1!E41</f>
        <v>1200418.0949714666</v>
      </c>
      <c r="F41" s="90">
        <f>[1]KM1!F41</f>
        <v>1215549.922613</v>
      </c>
      <c r="G41" s="90">
        <f>[1]KM1!G41</f>
        <v>1280688.9341907001</v>
      </c>
    </row>
    <row r="42" spans="2:7" x14ac:dyDescent="0.3">
      <c r="B42" s="83" t="s">
        <v>167</v>
      </c>
      <c r="C42" s="24" t="s">
        <v>168</v>
      </c>
      <c r="D42" s="90">
        <f>[1]KM1!D42</f>
        <v>349980.2925678668</v>
      </c>
      <c r="E42" s="90">
        <f>[1]KM1!E42</f>
        <v>470606.74331248336</v>
      </c>
      <c r="F42" s="90">
        <f>[1]KM1!F42</f>
        <v>445586.5357988333</v>
      </c>
      <c r="G42" s="90">
        <f>[1]KM1!G42</f>
        <v>408195.91402923752</v>
      </c>
    </row>
    <row r="43" spans="2:7" x14ac:dyDescent="0.3">
      <c r="B43" s="83" t="s">
        <v>169</v>
      </c>
      <c r="C43" s="24" t="s">
        <v>170</v>
      </c>
      <c r="D43" s="91">
        <f>[1]KM1!D43</f>
        <v>2.5889659246246803</v>
      </c>
      <c r="E43" s="91">
        <f>[1]KM1!E43</f>
        <v>2.5507881304930384</v>
      </c>
      <c r="F43" s="91">
        <f>[1]KM1!F43</f>
        <v>2.7279772276642089</v>
      </c>
      <c r="G43" s="91">
        <f>[1]KM1!G43</f>
        <v>3.1374369271588769</v>
      </c>
    </row>
    <row r="44" spans="2:7" ht="14.5" customHeight="1" x14ac:dyDescent="0.3">
      <c r="B44" s="82" t="s">
        <v>105</v>
      </c>
      <c r="C44" s="46" t="s">
        <v>171</v>
      </c>
      <c r="D44" s="147"/>
      <c r="E44" s="147"/>
      <c r="F44" s="147"/>
      <c r="G44" s="147"/>
    </row>
    <row r="45" spans="2:7" x14ac:dyDescent="0.3">
      <c r="B45" s="83" t="s">
        <v>172</v>
      </c>
      <c r="C45" s="24" t="s">
        <v>173</v>
      </c>
      <c r="D45" s="90">
        <f>[1]KM1!D45</f>
        <v>6647478.9918247322</v>
      </c>
      <c r="E45" s="90">
        <f>[1]KM1!E45</f>
        <v>6541304.0345663</v>
      </c>
      <c r="F45" s="90">
        <f>[1]KM1!F45</f>
        <v>6539909.3126058001</v>
      </c>
      <c r="G45" s="90">
        <f>[1]KM1!G45</f>
        <v>6643907.3599463664</v>
      </c>
    </row>
    <row r="46" spans="2:7" x14ac:dyDescent="0.3">
      <c r="B46" s="83" t="s">
        <v>174</v>
      </c>
      <c r="C46" s="24" t="s">
        <v>175</v>
      </c>
      <c r="D46" s="90">
        <f>[1]KM1!D46</f>
        <v>6279523.7617863826</v>
      </c>
      <c r="E46" s="90">
        <f>[1]KM1!E46</f>
        <v>6126004.7547110999</v>
      </c>
      <c r="F46" s="90">
        <f>[1]KM1!F46</f>
        <v>6204641.3318166314</v>
      </c>
      <c r="G46" s="90">
        <f>[1]KM1!G46</f>
        <v>6240535.0874979328</v>
      </c>
    </row>
    <row r="47" spans="2:7" x14ac:dyDescent="0.3">
      <c r="B47" s="83" t="s">
        <v>176</v>
      </c>
      <c r="C47" s="24" t="s">
        <v>177</v>
      </c>
      <c r="D47" s="91">
        <f>[1]KM1!D47</f>
        <v>1.0585960407184882</v>
      </c>
      <c r="E47" s="91">
        <f>[1]KM1!E47</f>
        <v>1.0677928432125068</v>
      </c>
      <c r="F47" s="91">
        <f>[1]KM1!F47</f>
        <v>1.0540350300459684</v>
      </c>
      <c r="G47" s="91">
        <f>[1]KM1!G47</f>
        <v>1.0646374496405822</v>
      </c>
    </row>
    <row r="48" spans="2:7" ht="14.5" thickBot="1" x14ac:dyDescent="0.35">
      <c r="B48" s="92"/>
      <c r="C48" s="92"/>
      <c r="D48" s="93"/>
      <c r="E48" s="93"/>
      <c r="F48" s="93"/>
      <c r="G48" s="93"/>
    </row>
    <row r="49" spans="2:7" ht="3.75" customHeight="1" x14ac:dyDescent="0.3">
      <c r="B49" s="29"/>
      <c r="C49" s="29"/>
      <c r="D49" s="29"/>
      <c r="E49" s="29"/>
      <c r="F49" s="29"/>
      <c r="G49" s="29"/>
    </row>
    <row r="50" spans="2:7" ht="14.5" x14ac:dyDescent="0.35">
      <c r="B50" s="28" t="s">
        <v>178</v>
      </c>
      <c r="C50" s="22"/>
      <c r="D50" s="22"/>
      <c r="E50"/>
      <c r="F50"/>
      <c r="G50"/>
    </row>
    <row r="51" spans="2:7" ht="14.25" customHeight="1" x14ac:dyDescent="0.3">
      <c r="B51" s="267" t="s">
        <v>828</v>
      </c>
      <c r="C51" s="268"/>
      <c r="D51" s="268"/>
      <c r="E51" s="268"/>
      <c r="F51" s="268"/>
      <c r="G51" s="269"/>
    </row>
    <row r="52" spans="2:7" ht="14.25" customHeight="1" x14ac:dyDescent="0.3">
      <c r="B52" s="270"/>
      <c r="C52" s="271"/>
      <c r="D52" s="271"/>
      <c r="E52" s="271"/>
      <c r="F52" s="271"/>
      <c r="G52" s="272"/>
    </row>
    <row r="53" spans="2:7" ht="14.25" customHeight="1" x14ac:dyDescent="0.3">
      <c r="B53" s="270"/>
      <c r="C53" s="271"/>
      <c r="D53" s="271"/>
      <c r="E53" s="271"/>
      <c r="F53" s="271"/>
      <c r="G53" s="272"/>
    </row>
    <row r="54" spans="2:7" ht="14.25" customHeight="1" x14ac:dyDescent="0.3">
      <c r="B54" s="270"/>
      <c r="C54" s="271"/>
      <c r="D54" s="271"/>
      <c r="E54" s="271"/>
      <c r="F54" s="271"/>
      <c r="G54" s="272"/>
    </row>
    <row r="55" spans="2:7" ht="14.25" customHeight="1" x14ac:dyDescent="0.3">
      <c r="B55" s="270"/>
      <c r="C55" s="271"/>
      <c r="D55" s="271"/>
      <c r="E55" s="271"/>
      <c r="F55" s="271"/>
      <c r="G55" s="272"/>
    </row>
    <row r="56" spans="2:7" ht="14.25" customHeight="1" x14ac:dyDescent="0.3">
      <c r="B56" s="273"/>
      <c r="C56" s="274"/>
      <c r="D56" s="274"/>
      <c r="E56" s="274"/>
      <c r="F56" s="274"/>
      <c r="G56" s="275"/>
    </row>
    <row r="57" spans="2:7" ht="15" thickBot="1" x14ac:dyDescent="0.4">
      <c r="B57" s="18"/>
      <c r="C57" s="18"/>
      <c r="D57" s="18"/>
      <c r="E57"/>
      <c r="F57"/>
      <c r="G57"/>
    </row>
    <row r="58" spans="2:7" x14ac:dyDescent="0.3">
      <c r="B58" s="29"/>
      <c r="C58" s="29"/>
      <c r="D58" s="29"/>
      <c r="E58" s="29"/>
      <c r="F58" s="29"/>
      <c r="G58" s="29"/>
    </row>
    <row r="59" spans="2:7" ht="14.5" x14ac:dyDescent="0.35">
      <c r="B59"/>
      <c r="C59"/>
      <c r="D59"/>
      <c r="E59"/>
      <c r="F59"/>
      <c r="G59"/>
    </row>
    <row r="60" spans="2:7" ht="14.5" x14ac:dyDescent="0.35">
      <c r="B60"/>
      <c r="C60"/>
      <c r="D60"/>
      <c r="E60"/>
      <c r="F60"/>
      <c r="G60"/>
    </row>
    <row r="61" spans="2:7" ht="14.5" x14ac:dyDescent="0.35">
      <c r="B61"/>
      <c r="C61"/>
      <c r="D61"/>
      <c r="E61"/>
    </row>
    <row r="62" spans="2:7" ht="14.5" x14ac:dyDescent="0.35">
      <c r="B62"/>
      <c r="C62"/>
      <c r="D62"/>
      <c r="E62"/>
    </row>
    <row r="63" spans="2:7" ht="14.5" x14ac:dyDescent="0.35">
      <c r="B63"/>
      <c r="C63"/>
      <c r="D63"/>
      <c r="E63"/>
    </row>
    <row r="64" spans="2:7" ht="14.5" x14ac:dyDescent="0.35">
      <c r="B64"/>
      <c r="C64"/>
      <c r="D64"/>
      <c r="E64"/>
    </row>
    <row r="65" spans="2:5" ht="14.5" x14ac:dyDescent="0.35">
      <c r="B65"/>
      <c r="C65"/>
      <c r="D65"/>
      <c r="E65"/>
    </row>
    <row r="66" spans="2:5" ht="14.5" x14ac:dyDescent="0.35">
      <c r="B66"/>
      <c r="C66"/>
      <c r="D66"/>
      <c r="E66"/>
    </row>
    <row r="67" spans="2:5" ht="14.5" x14ac:dyDescent="0.35">
      <c r="B67"/>
      <c r="C67"/>
      <c r="D67"/>
      <c r="E67"/>
    </row>
    <row r="68" spans="2:5" ht="14.5" x14ac:dyDescent="0.35">
      <c r="B68"/>
      <c r="C68"/>
      <c r="D68"/>
      <c r="E68"/>
    </row>
    <row r="69" spans="2:5" ht="14.5" x14ac:dyDescent="0.35">
      <c r="B69"/>
      <c r="C69"/>
      <c r="D69"/>
      <c r="E69"/>
    </row>
    <row r="70" spans="2:5" ht="14.5" x14ac:dyDescent="0.35">
      <c r="B70"/>
      <c r="C70"/>
      <c r="D70"/>
      <c r="E70"/>
    </row>
    <row r="71" spans="2:5" ht="15" customHeight="1" x14ac:dyDescent="0.35">
      <c r="B71"/>
      <c r="C71"/>
      <c r="D71"/>
      <c r="E71"/>
    </row>
    <row r="72" spans="2:5" ht="15" customHeight="1" x14ac:dyDescent="0.35">
      <c r="B72"/>
      <c r="C72"/>
      <c r="D72"/>
      <c r="E72"/>
    </row>
    <row r="73" spans="2:5" ht="15" customHeight="1" x14ac:dyDescent="0.35">
      <c r="B73"/>
      <c r="C73"/>
      <c r="D73"/>
      <c r="E73"/>
    </row>
    <row r="74" spans="2:5" ht="15" customHeight="1" x14ac:dyDescent="0.35">
      <c r="B74"/>
      <c r="C74"/>
      <c r="D74"/>
      <c r="E74"/>
    </row>
    <row r="75" spans="2:5" ht="15" customHeight="1" x14ac:dyDescent="0.35">
      <c r="B75"/>
      <c r="C75"/>
      <c r="D75"/>
      <c r="E75"/>
    </row>
    <row r="76" spans="2:5" ht="15.75" customHeight="1" x14ac:dyDescent="0.35">
      <c r="B76"/>
      <c r="C76"/>
      <c r="D76"/>
      <c r="E76"/>
    </row>
    <row r="77" spans="2:5" x14ac:dyDescent="0.3">
      <c r="B77" s="22"/>
      <c r="C77" s="22"/>
      <c r="D77" s="94"/>
      <c r="E77" s="94"/>
    </row>
  </sheetData>
  <mergeCells count="1">
    <mergeCell ref="B51:G56"/>
  </mergeCells>
  <pageMargins left="0.7" right="0.7" top="0.75" bottom="0.75" header="0.3" footer="0.3"/>
  <pageSetup orientation="portrait" horizontalDpi="300" verticalDpi="300" r:id="rId1"/>
  <colBreaks count="1" manualBreakCount="1">
    <brk id="6" max="1048575" man="1"/>
  </colBreaks>
  <ignoredErrors>
    <ignoredError sqref="B10:B47"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EE019-96F2-404A-8E2B-9422568A9649}">
  <sheetPr>
    <tabColor rgb="FF7030A0"/>
    <pageSetUpPr fitToPage="1"/>
  </sheetPr>
  <dimension ref="A1:I74"/>
  <sheetViews>
    <sheetView showGridLines="0" zoomScale="90" zoomScaleNormal="90" zoomScaleSheetLayoutView="100" workbookViewId="0">
      <selection activeCell="C12" sqref="C12:E18"/>
    </sheetView>
  </sheetViews>
  <sheetFormatPr baseColWidth="10" defaultColWidth="10.26953125" defaultRowHeight="15.5" x14ac:dyDescent="0.35"/>
  <cols>
    <col min="1" max="1" width="5.7265625" style="13" customWidth="1"/>
    <col min="2" max="2" width="46.36328125" style="13" customWidth="1"/>
    <col min="3" max="6" width="18" style="13" customWidth="1"/>
    <col min="7" max="7" width="21" style="13" customWidth="1"/>
    <col min="8" max="8" width="21.453125" style="13" customWidth="1"/>
    <col min="9" max="16384" width="10.26953125" style="13"/>
  </cols>
  <sheetData>
    <row r="1" spans="1:9" ht="11.25" customHeight="1" x14ac:dyDescent="0.35">
      <c r="B1" s="15"/>
      <c r="C1" s="15"/>
      <c r="D1" s="15"/>
      <c r="E1" s="15"/>
      <c r="F1" s="15"/>
      <c r="G1" s="15"/>
      <c r="H1" s="15"/>
      <c r="I1" s="15"/>
    </row>
    <row r="2" spans="1:9" ht="11.25" customHeight="1" x14ac:dyDescent="0.35">
      <c r="B2" s="15"/>
      <c r="C2" s="15"/>
      <c r="D2" s="15"/>
      <c r="E2" s="15"/>
      <c r="F2" s="15"/>
      <c r="G2" s="15"/>
      <c r="H2" s="15"/>
      <c r="I2" s="15"/>
    </row>
    <row r="3" spans="1:9" ht="11.25" customHeight="1" x14ac:dyDescent="0.35"/>
    <row r="4" spans="1:9" ht="11.25" customHeight="1" x14ac:dyDescent="0.35">
      <c r="B4" s="6"/>
      <c r="C4" s="6"/>
    </row>
    <row r="5" spans="1:9" ht="16.899999999999999" customHeight="1" x14ac:dyDescent="0.35">
      <c r="A5" s="16"/>
      <c r="B5" s="14" t="s">
        <v>666</v>
      </c>
      <c r="C5" s="6"/>
    </row>
    <row r="6" spans="1:9" x14ac:dyDescent="0.35">
      <c r="A6" s="16"/>
      <c r="B6" s="307" t="str">
        <f>'KM1'!$B$6</f>
        <v>Cifras en millones de pesos chilenos (CLP$)</v>
      </c>
      <c r="C6" s="307"/>
    </row>
    <row r="7" spans="1:9" x14ac:dyDescent="0.35">
      <c r="A7" s="16"/>
      <c r="B7" s="170"/>
      <c r="C7" s="305">
        <f>Indice!$B$2</f>
        <v>45627</v>
      </c>
      <c r="D7" s="306"/>
      <c r="E7" s="306"/>
      <c r="F7" s="306"/>
    </row>
    <row r="8" spans="1:9" s="22" customFormat="1" ht="12" customHeight="1" x14ac:dyDescent="0.25">
      <c r="C8" s="31" t="s">
        <v>106</v>
      </c>
      <c r="D8" s="31" t="s">
        <v>107</v>
      </c>
      <c r="E8" s="31" t="s">
        <v>180</v>
      </c>
      <c r="F8" s="31" t="s">
        <v>209</v>
      </c>
      <c r="G8" s="56" t="s">
        <v>210</v>
      </c>
      <c r="H8" s="56" t="s">
        <v>211</v>
      </c>
    </row>
    <row r="9" spans="1:9" s="18" customFormat="1" ht="27.65" customHeight="1" x14ac:dyDescent="0.25">
      <c r="B9" s="19"/>
      <c r="C9" s="356" t="s">
        <v>667</v>
      </c>
      <c r="D9" s="357"/>
      <c r="E9" s="357"/>
      <c r="F9" s="358"/>
      <c r="G9" s="354" t="s">
        <v>668</v>
      </c>
      <c r="H9" s="355"/>
    </row>
    <row r="10" spans="1:9" s="18" customFormat="1" ht="17.5" customHeight="1" x14ac:dyDescent="0.25">
      <c r="B10" s="19"/>
      <c r="C10" s="291" t="s">
        <v>669</v>
      </c>
      <c r="D10" s="292"/>
      <c r="E10" s="292" t="s">
        <v>670</v>
      </c>
      <c r="F10" s="302"/>
      <c r="G10" s="359" t="s">
        <v>669</v>
      </c>
      <c r="H10" s="361" t="s">
        <v>670</v>
      </c>
    </row>
    <row r="11" spans="1:9" s="18" customFormat="1" ht="18.649999999999999" customHeight="1" x14ac:dyDescent="0.25">
      <c r="B11" s="22"/>
      <c r="C11" s="68" t="s">
        <v>671</v>
      </c>
      <c r="D11" s="68" t="s">
        <v>672</v>
      </c>
      <c r="E11" s="68" t="s">
        <v>671</v>
      </c>
      <c r="F11" s="68" t="s">
        <v>672</v>
      </c>
      <c r="G11" s="360"/>
      <c r="H11" s="362"/>
    </row>
    <row r="12" spans="1:9" s="18" customFormat="1" ht="11.5" x14ac:dyDescent="0.25">
      <c r="B12" s="66" t="s">
        <v>673</v>
      </c>
      <c r="C12" s="42">
        <f>[8]CCR5!C11</f>
        <v>0</v>
      </c>
      <c r="D12" s="42">
        <f>[8]CCR5!D11</f>
        <v>0</v>
      </c>
      <c r="E12" s="42">
        <f>[8]CCR5!E11</f>
        <v>2236</v>
      </c>
      <c r="F12" s="42">
        <f>[8]CCR5!F11</f>
        <v>0</v>
      </c>
      <c r="G12" s="38"/>
      <c r="H12" s="38"/>
    </row>
    <row r="13" spans="1:9" s="18" customFormat="1" ht="11.5" x14ac:dyDescent="0.25">
      <c r="B13" s="66" t="s">
        <v>674</v>
      </c>
      <c r="C13" s="42">
        <f>[8]CCR5!C12</f>
        <v>30284</v>
      </c>
      <c r="D13" s="42">
        <f>[8]CCR5!D12</f>
        <v>0</v>
      </c>
      <c r="E13" s="42">
        <f>[8]CCR5!E12</f>
        <v>23306</v>
      </c>
      <c r="F13" s="42">
        <f>[8]CCR5!F12</f>
        <v>0</v>
      </c>
      <c r="G13" s="38"/>
      <c r="H13" s="38"/>
    </row>
    <row r="14" spans="1:9" s="18" customFormat="1" ht="11.5" x14ac:dyDescent="0.25">
      <c r="B14" s="66" t="s">
        <v>675</v>
      </c>
      <c r="C14" s="42">
        <f>[8]CCR5!C13</f>
        <v>6194</v>
      </c>
      <c r="D14" s="42">
        <f>[8]CCR5!D13</f>
        <v>0</v>
      </c>
      <c r="E14" s="42">
        <f>[8]CCR5!E13</f>
        <v>0</v>
      </c>
      <c r="F14" s="42">
        <f>[8]CCR5!F13</f>
        <v>0</v>
      </c>
      <c r="G14" s="38"/>
      <c r="H14" s="38"/>
    </row>
    <row r="15" spans="1:9" s="18" customFormat="1" ht="11.5" x14ac:dyDescent="0.25">
      <c r="B15" s="66" t="s">
        <v>676</v>
      </c>
      <c r="C15" s="42">
        <f>[8]CCR5!C14</f>
        <v>0</v>
      </c>
      <c r="D15" s="42">
        <f>[8]CCR5!D14</f>
        <v>0</v>
      </c>
      <c r="E15" s="42">
        <f>[8]CCR5!E14</f>
        <v>0</v>
      </c>
      <c r="F15" s="42">
        <f>[8]CCR5!F14</f>
        <v>0</v>
      </c>
      <c r="G15" s="38"/>
      <c r="H15" s="38"/>
    </row>
    <row r="16" spans="1:9" s="18" customFormat="1" ht="11.5" x14ac:dyDescent="0.25">
      <c r="B16" s="66" t="s">
        <v>677</v>
      </c>
      <c r="C16" s="42">
        <f>[8]CCR5!C15</f>
        <v>4530</v>
      </c>
      <c r="D16" s="42">
        <f>[8]CCR5!D15</f>
        <v>0</v>
      </c>
      <c r="E16" s="42">
        <f>[8]CCR5!E15</f>
        <v>0</v>
      </c>
      <c r="F16" s="42">
        <f>[8]CCR5!F15</f>
        <v>0</v>
      </c>
      <c r="G16" s="38"/>
      <c r="H16" s="38"/>
    </row>
    <row r="17" spans="2:8" s="18" customFormat="1" ht="11.5" x14ac:dyDescent="0.25">
      <c r="B17" s="66" t="s">
        <v>678</v>
      </c>
      <c r="C17" s="42">
        <f>[8]CCR5!C16</f>
        <v>0</v>
      </c>
      <c r="D17" s="42">
        <f>[8]CCR5!D16</f>
        <v>0</v>
      </c>
      <c r="E17" s="42">
        <f>[8]CCR5!E16</f>
        <v>0</v>
      </c>
      <c r="F17" s="42">
        <f>[8]CCR5!F16</f>
        <v>0</v>
      </c>
      <c r="G17" s="38"/>
      <c r="H17" s="38"/>
    </row>
    <row r="18" spans="2:8" s="18" customFormat="1" ht="11.5" x14ac:dyDescent="0.25">
      <c r="B18" s="66" t="s">
        <v>283</v>
      </c>
      <c r="C18" s="42">
        <f>[8]CCR5!C17</f>
        <v>0</v>
      </c>
      <c r="D18" s="42">
        <f>[8]CCR5!D17</f>
        <v>0</v>
      </c>
      <c r="E18" s="42">
        <f>[8]CCR5!E17</f>
        <v>0</v>
      </c>
      <c r="F18" s="42">
        <f>[8]CCR5!F17</f>
        <v>0</v>
      </c>
      <c r="G18" s="38"/>
      <c r="H18" s="38"/>
    </row>
    <row r="19" spans="2:8" s="18" customFormat="1" ht="11.5" x14ac:dyDescent="0.25">
      <c r="B19" s="66" t="s">
        <v>679</v>
      </c>
      <c r="C19" s="42">
        <f>[8]CCR5!C18</f>
        <v>0</v>
      </c>
      <c r="D19" s="42">
        <f>[8]CCR5!D18</f>
        <v>0</v>
      </c>
      <c r="E19" s="42">
        <f>[8]CCR5!E18</f>
        <v>0</v>
      </c>
      <c r="F19" s="42">
        <f>[8]CCR5!F18</f>
        <v>0</v>
      </c>
      <c r="G19" s="38"/>
      <c r="H19" s="38"/>
    </row>
    <row r="20" spans="2:8" s="18" customFormat="1" ht="11.5" x14ac:dyDescent="0.25">
      <c r="B20" s="67" t="s">
        <v>271</v>
      </c>
      <c r="C20" s="145">
        <f>[8]CCR5!C19</f>
        <v>41008</v>
      </c>
      <c r="D20" s="145">
        <f>[8]CCR5!D19</f>
        <v>0</v>
      </c>
      <c r="E20" s="145">
        <f>[8]CCR5!E19</f>
        <v>25542</v>
      </c>
      <c r="F20" s="145">
        <f>[8]CCR5!F19</f>
        <v>0</v>
      </c>
      <c r="G20" s="38"/>
      <c r="H20" s="38"/>
    </row>
    <row r="21" spans="2:8" s="18" customFormat="1" ht="12" thickBot="1" x14ac:dyDescent="0.3"/>
    <row r="22" spans="2:8" s="18" customFormat="1" ht="3.75" customHeight="1" x14ac:dyDescent="0.25">
      <c r="B22" s="29"/>
      <c r="C22" s="29"/>
      <c r="D22" s="29"/>
      <c r="E22" s="29"/>
      <c r="F22" s="29"/>
      <c r="G22" s="29"/>
      <c r="H22" s="29"/>
    </row>
    <row r="23" spans="2:8" s="18" customFormat="1" ht="12" x14ac:dyDescent="0.3">
      <c r="B23" s="28" t="s">
        <v>178</v>
      </c>
      <c r="C23" s="23"/>
      <c r="D23" s="23"/>
      <c r="E23" s="23"/>
      <c r="F23" s="23"/>
      <c r="G23" s="23"/>
      <c r="H23" s="23"/>
    </row>
    <row r="24" spans="2:8" s="18" customFormat="1" ht="15" customHeight="1" x14ac:dyDescent="0.25">
      <c r="B24" s="278"/>
      <c r="C24" s="279"/>
      <c r="D24" s="279"/>
      <c r="E24" s="279"/>
      <c r="F24" s="279"/>
      <c r="G24" s="279"/>
      <c r="H24" s="280"/>
    </row>
    <row r="25" spans="2:8" s="18" customFormat="1" ht="15" customHeight="1" x14ac:dyDescent="0.25">
      <c r="B25" s="281"/>
      <c r="C25" s="282"/>
      <c r="D25" s="282"/>
      <c r="E25" s="282"/>
      <c r="F25" s="282"/>
      <c r="G25" s="282"/>
      <c r="H25" s="283"/>
    </row>
    <row r="26" spans="2:8" s="18" customFormat="1" ht="15" customHeight="1" x14ac:dyDescent="0.25">
      <c r="B26" s="281"/>
      <c r="C26" s="282"/>
      <c r="D26" s="282"/>
      <c r="E26" s="282"/>
      <c r="F26" s="282"/>
      <c r="G26" s="282"/>
      <c r="H26" s="283"/>
    </row>
    <row r="27" spans="2:8" s="18" customFormat="1" ht="15" customHeight="1" x14ac:dyDescent="0.25">
      <c r="B27" s="281"/>
      <c r="C27" s="282"/>
      <c r="D27" s="282"/>
      <c r="E27" s="282"/>
      <c r="F27" s="282"/>
      <c r="G27" s="282"/>
      <c r="H27" s="283"/>
    </row>
    <row r="28" spans="2:8" s="18" customFormat="1" ht="15" customHeight="1" x14ac:dyDescent="0.25">
      <c r="B28" s="281"/>
      <c r="C28" s="282"/>
      <c r="D28" s="282"/>
      <c r="E28" s="282"/>
      <c r="F28" s="282"/>
      <c r="G28" s="282"/>
      <c r="H28" s="283"/>
    </row>
    <row r="29" spans="2:8" s="18" customFormat="1" ht="15" customHeight="1" x14ac:dyDescent="0.25">
      <c r="B29" s="284"/>
      <c r="C29" s="285"/>
      <c r="D29" s="285"/>
      <c r="E29" s="285"/>
      <c r="F29" s="285"/>
      <c r="G29" s="285"/>
      <c r="H29" s="286"/>
    </row>
    <row r="30" spans="2:8" s="18" customFormat="1" ht="12.5" thickBot="1" x14ac:dyDescent="0.35">
      <c r="C30" s="23"/>
      <c r="D30" s="23"/>
      <c r="E30" s="23"/>
      <c r="F30" s="23"/>
      <c r="G30" s="23"/>
      <c r="H30" s="23"/>
    </row>
    <row r="31" spans="2:8" s="18" customFormat="1" ht="11.5" x14ac:dyDescent="0.25">
      <c r="B31" s="29"/>
      <c r="C31" s="29"/>
      <c r="D31" s="29"/>
      <c r="E31" s="29"/>
      <c r="F31" s="29"/>
      <c r="G31" s="29"/>
      <c r="H31" s="29"/>
    </row>
    <row r="32" spans="2:8" s="18" customFormat="1" ht="12" x14ac:dyDescent="0.3">
      <c r="B32" s="23"/>
      <c r="C32" s="23"/>
    </row>
    <row r="33" spans="2:3" s="18" customFormat="1" ht="12" x14ac:dyDescent="0.3">
      <c r="B33" s="23"/>
      <c r="C33" s="23"/>
    </row>
    <row r="34" spans="2:3" s="18" customFormat="1" ht="12" x14ac:dyDescent="0.3">
      <c r="B34" s="23"/>
      <c r="C34" s="23"/>
    </row>
    <row r="35" spans="2:3" s="18" customFormat="1" ht="12" x14ac:dyDescent="0.3">
      <c r="B35" s="23"/>
      <c r="C35" s="23"/>
    </row>
    <row r="36" spans="2:3" s="18" customFormat="1" ht="12" x14ac:dyDescent="0.3">
      <c r="B36" s="23"/>
      <c r="C36" s="23"/>
    </row>
    <row r="37" spans="2:3" s="18" customFormat="1" ht="12" x14ac:dyDescent="0.3">
      <c r="B37" s="23"/>
      <c r="C37" s="23"/>
    </row>
    <row r="38" spans="2:3" s="18" customFormat="1" ht="12" x14ac:dyDescent="0.3">
      <c r="B38" s="23"/>
      <c r="C38" s="23"/>
    </row>
    <row r="39" spans="2:3" s="18" customFormat="1" ht="12" x14ac:dyDescent="0.3">
      <c r="B39" s="23"/>
      <c r="C39" s="23"/>
    </row>
    <row r="40" spans="2:3" s="18" customFormat="1" ht="12" x14ac:dyDescent="0.3">
      <c r="B40" s="23"/>
      <c r="C40" s="23"/>
    </row>
    <row r="41" spans="2:3" s="18" customFormat="1" ht="12" x14ac:dyDescent="0.3">
      <c r="B41" s="23"/>
      <c r="C41" s="23"/>
    </row>
    <row r="42" spans="2:3" s="18" customFormat="1" ht="12" x14ac:dyDescent="0.3">
      <c r="B42" s="23"/>
      <c r="C42" s="23"/>
    </row>
    <row r="43" spans="2:3" s="18" customFormat="1" ht="12" x14ac:dyDescent="0.3">
      <c r="B43" s="23"/>
      <c r="C43" s="23"/>
    </row>
    <row r="44" spans="2:3" s="18" customFormat="1" ht="12" x14ac:dyDescent="0.3">
      <c r="B44" s="23"/>
      <c r="C44" s="23"/>
    </row>
    <row r="45" spans="2:3" s="18" customFormat="1" ht="12" x14ac:dyDescent="0.3">
      <c r="B45" s="23"/>
      <c r="C45" s="23"/>
    </row>
    <row r="46" spans="2:3" s="18" customFormat="1" ht="12" x14ac:dyDescent="0.3">
      <c r="B46" s="23"/>
      <c r="C46" s="23"/>
    </row>
    <row r="47" spans="2:3" s="18" customFormat="1" ht="12" x14ac:dyDescent="0.3">
      <c r="B47" s="23"/>
      <c r="C47" s="23"/>
    </row>
    <row r="48" spans="2:3" s="18" customFormat="1" ht="12" x14ac:dyDescent="0.3">
      <c r="B48" s="23"/>
      <c r="C48" s="23"/>
    </row>
    <row r="49" spans="2:3" s="18" customFormat="1" ht="12" x14ac:dyDescent="0.3">
      <c r="B49" s="23"/>
      <c r="C49" s="23"/>
    </row>
    <row r="50" spans="2:3" s="18" customFormat="1" ht="12" x14ac:dyDescent="0.3">
      <c r="B50" s="23"/>
      <c r="C50" s="23"/>
    </row>
    <row r="51" spans="2:3" s="18" customFormat="1" ht="12" x14ac:dyDescent="0.3">
      <c r="B51" s="23"/>
      <c r="C51" s="23"/>
    </row>
    <row r="52" spans="2:3" s="18" customFormat="1" ht="12" x14ac:dyDescent="0.3">
      <c r="B52" s="23"/>
      <c r="C52" s="23"/>
    </row>
    <row r="53" spans="2:3" s="18" customFormat="1" ht="12" x14ac:dyDescent="0.3">
      <c r="B53" s="23"/>
      <c r="C53" s="23"/>
    </row>
    <row r="54" spans="2:3" s="18" customFormat="1" ht="12" x14ac:dyDescent="0.3">
      <c r="B54" s="23"/>
      <c r="C54" s="23"/>
    </row>
    <row r="55" spans="2:3" s="18" customFormat="1" ht="12" x14ac:dyDescent="0.3">
      <c r="B55" s="23"/>
      <c r="C55" s="23"/>
    </row>
    <row r="56" spans="2:3" s="18" customFormat="1" ht="11.5" x14ac:dyDescent="0.25"/>
    <row r="57" spans="2:3" s="18" customFormat="1" ht="11.5" x14ac:dyDescent="0.25"/>
    <row r="58" spans="2:3" s="18" customFormat="1" ht="11.5" x14ac:dyDescent="0.25"/>
    <row r="59" spans="2:3" s="18" customFormat="1" ht="11.5" x14ac:dyDescent="0.25"/>
    <row r="60" spans="2:3" s="18" customFormat="1" ht="11.5" x14ac:dyDescent="0.25"/>
    <row r="61" spans="2:3" s="18" customFormat="1" ht="11.5" x14ac:dyDescent="0.25"/>
    <row r="62" spans="2:3" s="18" customFormat="1" ht="11.5" x14ac:dyDescent="0.25"/>
    <row r="63" spans="2:3" s="18" customFormat="1" ht="11.5" x14ac:dyDescent="0.25"/>
    <row r="64" spans="2:3" s="18" customFormat="1" ht="11.5" x14ac:dyDescent="0.25"/>
    <row r="65" s="18" customFormat="1" ht="11.5" x14ac:dyDescent="0.25"/>
    <row r="66" s="18" customFormat="1" ht="11.5" x14ac:dyDescent="0.25"/>
    <row r="67" s="22" customFormat="1" ht="11.5" x14ac:dyDescent="0.25"/>
    <row r="68" s="22" customFormat="1" ht="11.5" x14ac:dyDescent="0.25"/>
    <row r="69" s="22" customFormat="1" ht="11.5" x14ac:dyDescent="0.25"/>
    <row r="70" s="22" customFormat="1" ht="11.5" x14ac:dyDescent="0.25"/>
    <row r="71" s="22" customFormat="1" ht="11.5" x14ac:dyDescent="0.25"/>
    <row r="72" s="22" customFormat="1" ht="11.5" x14ac:dyDescent="0.25"/>
    <row r="73" s="22" customFormat="1" ht="11.5" x14ac:dyDescent="0.25"/>
    <row r="74" s="22" customFormat="1" ht="11.5" x14ac:dyDescent="0.25"/>
  </sheetData>
  <mergeCells count="9">
    <mergeCell ref="B6:C6"/>
    <mergeCell ref="G9:H9"/>
    <mergeCell ref="B24:H29"/>
    <mergeCell ref="C9:F9"/>
    <mergeCell ref="C10:D10"/>
    <mergeCell ref="E10:F10"/>
    <mergeCell ref="G10:G11"/>
    <mergeCell ref="H10:H11"/>
    <mergeCell ref="C7:F7"/>
  </mergeCells>
  <pageMargins left="0.7" right="0.7" top="0.75" bottom="0.75" header="0.3" footer="0.3"/>
  <pageSetup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AE0E-8A35-4ECC-85D4-D72B515F8864}">
  <sheetPr>
    <tabColor rgb="FF7030A0"/>
    <pageSetUpPr fitToPage="1"/>
  </sheetPr>
  <dimension ref="A1:F83"/>
  <sheetViews>
    <sheetView showGridLines="0" topLeftCell="A5" zoomScale="90" zoomScaleNormal="90" zoomScaleSheetLayoutView="100" workbookViewId="0">
      <selection activeCell="B5" sqref="B5:E39"/>
    </sheetView>
  </sheetViews>
  <sheetFormatPr baseColWidth="10" defaultColWidth="10.26953125" defaultRowHeight="15.5" x14ac:dyDescent="0.35"/>
  <cols>
    <col min="1" max="1" width="5.7265625" style="13" customWidth="1"/>
    <col min="2" max="2" width="10.26953125" style="13"/>
    <col min="3" max="3" width="96" style="13" customWidth="1"/>
    <col min="4" max="5" width="17.54296875" style="13" customWidth="1"/>
    <col min="6" max="16384" width="10.26953125" style="13"/>
  </cols>
  <sheetData>
    <row r="1" spans="1:6" ht="11.25" customHeight="1" x14ac:dyDescent="0.35">
      <c r="B1" s="15"/>
      <c r="C1" s="15"/>
      <c r="D1" s="15"/>
      <c r="E1" s="15"/>
      <c r="F1" s="15"/>
    </row>
    <row r="2" spans="1:6" ht="11.25" customHeight="1" x14ac:dyDescent="0.35">
      <c r="B2" s="15"/>
      <c r="C2" s="15"/>
      <c r="D2" s="15"/>
      <c r="E2" s="15"/>
      <c r="F2" s="15"/>
    </row>
    <row r="3" spans="1:6" ht="11.25" customHeight="1" x14ac:dyDescent="0.35"/>
    <row r="4" spans="1:6" ht="11.25" customHeight="1" x14ac:dyDescent="0.35">
      <c r="B4" s="6"/>
      <c r="C4" s="6"/>
      <c r="D4" s="6"/>
    </row>
    <row r="5" spans="1:6" ht="16.899999999999999" customHeight="1" x14ac:dyDescent="0.35">
      <c r="A5" s="16"/>
      <c r="B5" s="14" t="s">
        <v>680</v>
      </c>
      <c r="C5" s="6"/>
      <c r="D5" s="6"/>
    </row>
    <row r="6" spans="1:6" ht="15" customHeight="1" x14ac:dyDescent="0.35">
      <c r="A6" s="16"/>
      <c r="B6" s="307" t="str">
        <f>'KM1'!$B$6</f>
        <v>Cifras en millones de pesos chilenos (CLP$)</v>
      </c>
      <c r="C6" s="307"/>
      <c r="D6" s="6"/>
    </row>
    <row r="7" spans="1:6" ht="15" customHeight="1" x14ac:dyDescent="0.35">
      <c r="A7" s="16"/>
      <c r="B7" s="170"/>
      <c r="C7" s="170"/>
      <c r="D7" s="305">
        <f>Indice!$B$2</f>
        <v>45627</v>
      </c>
      <c r="E7" s="306"/>
    </row>
    <row r="8" spans="1:6" s="22" customFormat="1" ht="12" customHeight="1" x14ac:dyDescent="0.25">
      <c r="D8" s="31" t="s">
        <v>106</v>
      </c>
      <c r="E8" s="31" t="s">
        <v>107</v>
      </c>
    </row>
    <row r="9" spans="1:6" s="22" customFormat="1" ht="23" x14ac:dyDescent="0.25">
      <c r="D9" s="55" t="s">
        <v>681</v>
      </c>
      <c r="E9" s="55" t="s">
        <v>619</v>
      </c>
    </row>
    <row r="10" spans="1:6" s="18" customFormat="1" ht="11.5" x14ac:dyDescent="0.25">
      <c r="B10" s="21">
        <v>1</v>
      </c>
      <c r="C10" s="180" t="s">
        <v>682</v>
      </c>
      <c r="D10" s="38"/>
      <c r="E10" s="172">
        <f>[8]CCR8!E9</f>
        <v>1212</v>
      </c>
    </row>
    <row r="11" spans="1:6" s="18" customFormat="1" ht="23" x14ac:dyDescent="0.25">
      <c r="B11" s="21">
        <v>2</v>
      </c>
      <c r="C11" s="180" t="s">
        <v>683</v>
      </c>
      <c r="D11" s="172">
        <f>[8]CCR8!D10</f>
        <v>20218</v>
      </c>
      <c r="E11" s="172">
        <f>[8]CCR8!E10</f>
        <v>404.36</v>
      </c>
    </row>
    <row r="12" spans="1:6" s="18" customFormat="1" ht="11.5" x14ac:dyDescent="0.25">
      <c r="B12" s="20">
        <v>3</v>
      </c>
      <c r="C12" s="163" t="s">
        <v>684</v>
      </c>
      <c r="D12" s="190">
        <f>[8]CCR8!D11</f>
        <v>20218</v>
      </c>
      <c r="E12" s="190">
        <f>[8]CCR8!E11</f>
        <v>404.36</v>
      </c>
    </row>
    <row r="13" spans="1:6" s="18" customFormat="1" ht="11.5" x14ac:dyDescent="0.25">
      <c r="B13" s="20">
        <v>4</v>
      </c>
      <c r="C13" s="163" t="s">
        <v>685</v>
      </c>
      <c r="D13" s="33">
        <f>[8]CCR8!D12</f>
        <v>0</v>
      </c>
      <c r="E13" s="33">
        <f>[8]CCR8!E12</f>
        <v>0</v>
      </c>
    </row>
    <row r="14" spans="1:6" s="18" customFormat="1" ht="11.5" x14ac:dyDescent="0.25">
      <c r="B14" s="34">
        <v>5</v>
      </c>
      <c r="C14" s="164" t="s">
        <v>686</v>
      </c>
      <c r="D14" s="38"/>
      <c r="E14" s="38"/>
    </row>
    <row r="15" spans="1:6" s="18" customFormat="1" ht="11.5" x14ac:dyDescent="0.25">
      <c r="B15" s="20">
        <v>6</v>
      </c>
      <c r="C15" s="163" t="s">
        <v>687</v>
      </c>
      <c r="D15" s="33">
        <f>[8]CCR8!D14</f>
        <v>0</v>
      </c>
      <c r="E15" s="33">
        <f>[8]CCR8!E14</f>
        <v>0</v>
      </c>
    </row>
    <row r="16" spans="1:6" s="18" customFormat="1" ht="11.5" x14ac:dyDescent="0.25">
      <c r="B16" s="20">
        <v>7</v>
      </c>
      <c r="C16" s="163" t="s">
        <v>688</v>
      </c>
      <c r="D16" s="33">
        <f>[8]CCR8!D15</f>
        <v>35579</v>
      </c>
      <c r="E16" s="38"/>
    </row>
    <row r="17" spans="2:5" s="18" customFormat="1" ht="11.5" x14ac:dyDescent="0.25">
      <c r="B17" s="20">
        <v>8</v>
      </c>
      <c r="C17" s="163" t="s">
        <v>689</v>
      </c>
      <c r="D17" s="33">
        <f>[8]CCR8!D16</f>
        <v>0</v>
      </c>
      <c r="E17" s="33">
        <f>[8]CCR8!E16</f>
        <v>0</v>
      </c>
    </row>
    <row r="18" spans="2:5" s="18" customFormat="1" ht="11.5" x14ac:dyDescent="0.25">
      <c r="B18" s="20">
        <v>9</v>
      </c>
      <c r="C18" s="163" t="s">
        <v>690</v>
      </c>
      <c r="D18" s="33">
        <f>[8]CCR8!D17</f>
        <v>4600</v>
      </c>
      <c r="E18" s="33">
        <f>[8]CCR8!E17</f>
        <v>92</v>
      </c>
    </row>
    <row r="19" spans="2:5" s="18" customFormat="1" ht="11.5" x14ac:dyDescent="0.25">
      <c r="B19" s="20">
        <v>10</v>
      </c>
      <c r="C19" s="163" t="s">
        <v>691</v>
      </c>
      <c r="D19" s="33">
        <f>[8]CCR8!D18</f>
        <v>35782</v>
      </c>
      <c r="E19" s="33">
        <f>[8]CCR8!E18</f>
        <v>715.64</v>
      </c>
    </row>
    <row r="20" spans="2:5" s="18" customFormat="1" ht="11.5" x14ac:dyDescent="0.25">
      <c r="B20" s="21">
        <v>11</v>
      </c>
      <c r="C20" s="180" t="s">
        <v>692</v>
      </c>
      <c r="D20" s="38"/>
      <c r="E20" s="33">
        <f>[8]CCR8!E19</f>
        <v>0</v>
      </c>
    </row>
    <row r="21" spans="2:5" s="18" customFormat="1" ht="23" x14ac:dyDescent="0.25">
      <c r="B21" s="20">
        <v>12</v>
      </c>
      <c r="C21" s="163" t="s">
        <v>693</v>
      </c>
      <c r="D21" s="33">
        <f>[8]CCR8!D20</f>
        <v>0</v>
      </c>
      <c r="E21" s="33">
        <f>[8]CCR8!E20</f>
        <v>0</v>
      </c>
    </row>
    <row r="22" spans="2:5" s="18" customFormat="1" ht="11.5" x14ac:dyDescent="0.25">
      <c r="B22" s="20">
        <v>13</v>
      </c>
      <c r="C22" s="163" t="s">
        <v>694</v>
      </c>
      <c r="D22" s="33">
        <f>[8]CCR8!D21</f>
        <v>0</v>
      </c>
      <c r="E22" s="33">
        <f>[8]CCR8!E21</f>
        <v>0</v>
      </c>
    </row>
    <row r="23" spans="2:5" s="18" customFormat="1" ht="11.5" x14ac:dyDescent="0.25">
      <c r="B23" s="20">
        <v>14</v>
      </c>
      <c r="C23" s="163" t="s">
        <v>695</v>
      </c>
      <c r="D23" s="33">
        <f>[8]CCR8!D22</f>
        <v>0</v>
      </c>
      <c r="E23" s="33">
        <f>[8]CCR8!E22</f>
        <v>0</v>
      </c>
    </row>
    <row r="24" spans="2:5" s="18" customFormat="1" ht="11.5" x14ac:dyDescent="0.25">
      <c r="B24" s="34">
        <v>15</v>
      </c>
      <c r="C24" s="164" t="s">
        <v>696</v>
      </c>
      <c r="D24" s="38"/>
      <c r="E24" s="38"/>
    </row>
    <row r="25" spans="2:5" s="18" customFormat="1" ht="11.5" x14ac:dyDescent="0.25">
      <c r="B25" s="20">
        <v>16</v>
      </c>
      <c r="C25" s="163" t="s">
        <v>697</v>
      </c>
      <c r="D25" s="33">
        <f>[8]CCR8!D24</f>
        <v>0</v>
      </c>
      <c r="E25" s="33">
        <f>[8]CCR8!E24</f>
        <v>0</v>
      </c>
    </row>
    <row r="26" spans="2:5" s="18" customFormat="1" ht="11.5" x14ac:dyDescent="0.25">
      <c r="B26" s="20">
        <v>17</v>
      </c>
      <c r="C26" s="163" t="s">
        <v>698</v>
      </c>
      <c r="D26" s="33">
        <f>[8]CCR8!D25</f>
        <v>0</v>
      </c>
      <c r="E26" s="38"/>
    </row>
    <row r="27" spans="2:5" s="18" customFormat="1" ht="11.5" x14ac:dyDescent="0.25">
      <c r="B27" s="20">
        <v>18</v>
      </c>
      <c r="C27" s="163" t="s">
        <v>699</v>
      </c>
      <c r="D27" s="33">
        <f>[8]CCR8!D26</f>
        <v>0</v>
      </c>
      <c r="E27" s="33">
        <f>[8]CCR8!E26</f>
        <v>0</v>
      </c>
    </row>
    <row r="28" spans="2:5" s="18" customFormat="1" ht="11.5" x14ac:dyDescent="0.25">
      <c r="B28" s="20">
        <v>19</v>
      </c>
      <c r="C28" s="163" t="s">
        <v>690</v>
      </c>
      <c r="D28" s="33">
        <f>[8]CCR8!D27</f>
        <v>0</v>
      </c>
      <c r="E28" s="33">
        <f>[8]CCR8!E27</f>
        <v>0</v>
      </c>
    </row>
    <row r="29" spans="2:5" s="18" customFormat="1" ht="11.5" x14ac:dyDescent="0.25">
      <c r="B29" s="20">
        <v>20</v>
      </c>
      <c r="C29" s="163" t="s">
        <v>700</v>
      </c>
      <c r="D29" s="33">
        <f>[8]CCR8!D28</f>
        <v>0</v>
      </c>
      <c r="E29" s="33">
        <f>[8]CCR8!E28</f>
        <v>0</v>
      </c>
    </row>
    <row r="30" spans="2:5" s="18" customFormat="1" ht="12" thickBot="1" x14ac:dyDescent="0.3"/>
    <row r="31" spans="2:5" s="18" customFormat="1" ht="3.75" customHeight="1" x14ac:dyDescent="0.25">
      <c r="B31" s="29"/>
      <c r="C31" s="29"/>
      <c r="D31" s="29"/>
      <c r="E31" s="29"/>
    </row>
    <row r="32" spans="2:5" s="18" customFormat="1" ht="12" x14ac:dyDescent="0.3">
      <c r="B32" s="28" t="s">
        <v>178</v>
      </c>
      <c r="C32" s="22"/>
      <c r="D32" s="23"/>
      <c r="E32" s="23"/>
    </row>
    <row r="33" spans="2:5" s="18" customFormat="1" ht="15" customHeight="1" x14ac:dyDescent="0.25">
      <c r="B33" s="278"/>
      <c r="C33" s="279"/>
      <c r="D33" s="279"/>
      <c r="E33" s="280"/>
    </row>
    <row r="34" spans="2:5" s="18" customFormat="1" ht="15" customHeight="1" x14ac:dyDescent="0.25">
      <c r="B34" s="281"/>
      <c r="C34" s="282"/>
      <c r="D34" s="282"/>
      <c r="E34" s="283"/>
    </row>
    <row r="35" spans="2:5" s="18" customFormat="1" ht="15" customHeight="1" x14ac:dyDescent="0.25">
      <c r="B35" s="281"/>
      <c r="C35" s="282"/>
      <c r="D35" s="282"/>
      <c r="E35" s="283"/>
    </row>
    <row r="36" spans="2:5" s="18" customFormat="1" ht="15" customHeight="1" x14ac:dyDescent="0.25">
      <c r="B36" s="281"/>
      <c r="C36" s="282"/>
      <c r="D36" s="282"/>
      <c r="E36" s="283"/>
    </row>
    <row r="37" spans="2:5" s="18" customFormat="1" ht="15" customHeight="1" x14ac:dyDescent="0.25">
      <c r="B37" s="281"/>
      <c r="C37" s="282"/>
      <c r="D37" s="282"/>
      <c r="E37" s="283"/>
    </row>
    <row r="38" spans="2:5" s="18" customFormat="1" ht="15" customHeight="1" x14ac:dyDescent="0.25">
      <c r="B38" s="284"/>
      <c r="C38" s="285"/>
      <c r="D38" s="285"/>
      <c r="E38" s="286"/>
    </row>
    <row r="39" spans="2:5" s="18" customFormat="1" ht="12.5" thickBot="1" x14ac:dyDescent="0.35">
      <c r="D39" s="23"/>
      <c r="E39" s="23"/>
    </row>
    <row r="40" spans="2:5" s="18" customFormat="1" ht="11.5" x14ac:dyDescent="0.25">
      <c r="B40" s="29"/>
      <c r="C40" s="29"/>
      <c r="D40" s="29"/>
      <c r="E40" s="29"/>
    </row>
    <row r="41" spans="2:5" s="18" customFormat="1" ht="12" x14ac:dyDescent="0.3">
      <c r="B41" s="23"/>
      <c r="C41" s="23"/>
      <c r="D41" s="23"/>
    </row>
    <row r="42" spans="2:5" s="18" customFormat="1" ht="12" x14ac:dyDescent="0.3">
      <c r="B42" s="23"/>
      <c r="C42" s="23"/>
      <c r="D42" s="23"/>
    </row>
    <row r="43" spans="2:5" s="18" customFormat="1" ht="12" x14ac:dyDescent="0.3">
      <c r="B43" s="23"/>
      <c r="C43" s="23"/>
      <c r="D43" s="23"/>
    </row>
    <row r="44" spans="2:5" s="18" customFormat="1" ht="12" x14ac:dyDescent="0.3">
      <c r="B44" s="23"/>
      <c r="C44" s="23"/>
      <c r="D44" s="23"/>
    </row>
    <row r="45" spans="2:5" s="18" customFormat="1" ht="12" x14ac:dyDescent="0.3">
      <c r="B45" s="23"/>
      <c r="C45" s="23"/>
      <c r="D45" s="23"/>
    </row>
    <row r="46" spans="2:5" s="18" customFormat="1" ht="12" x14ac:dyDescent="0.3">
      <c r="B46" s="23"/>
      <c r="C46" s="23"/>
      <c r="D46" s="23"/>
    </row>
    <row r="47" spans="2:5" s="18" customFormat="1" ht="12" x14ac:dyDescent="0.3">
      <c r="B47" s="23"/>
      <c r="C47" s="23"/>
      <c r="D47" s="23"/>
    </row>
    <row r="48" spans="2:5" s="18" customFormat="1" ht="12" x14ac:dyDescent="0.3">
      <c r="B48" s="23"/>
      <c r="C48" s="23"/>
      <c r="D48" s="23"/>
    </row>
    <row r="49" spans="2:4" s="18" customFormat="1" ht="12" x14ac:dyDescent="0.3">
      <c r="B49" s="23"/>
      <c r="C49" s="23"/>
      <c r="D49" s="23"/>
    </row>
    <row r="50" spans="2:4" s="18" customFormat="1" ht="12" x14ac:dyDescent="0.3">
      <c r="B50" s="23"/>
      <c r="C50" s="23"/>
      <c r="D50" s="23"/>
    </row>
    <row r="51" spans="2:4" s="18" customFormat="1" ht="12" x14ac:dyDescent="0.3">
      <c r="B51" s="23"/>
      <c r="C51" s="23"/>
      <c r="D51" s="23"/>
    </row>
    <row r="52" spans="2:4" s="18" customFormat="1" ht="12" x14ac:dyDescent="0.3">
      <c r="B52" s="23"/>
      <c r="C52" s="23"/>
      <c r="D52" s="23"/>
    </row>
    <row r="53" spans="2:4" s="18" customFormat="1" ht="12" x14ac:dyDescent="0.3">
      <c r="B53" s="23"/>
      <c r="C53" s="23"/>
      <c r="D53" s="23"/>
    </row>
    <row r="54" spans="2:4" s="18" customFormat="1" ht="12" x14ac:dyDescent="0.3">
      <c r="B54" s="23"/>
      <c r="C54" s="23"/>
      <c r="D54" s="23"/>
    </row>
    <row r="55" spans="2:4" s="18" customFormat="1" ht="12" x14ac:dyDescent="0.3">
      <c r="B55" s="23"/>
      <c r="C55" s="23"/>
      <c r="D55" s="23"/>
    </row>
    <row r="56" spans="2:4" s="18" customFormat="1" ht="12" x14ac:dyDescent="0.3">
      <c r="B56" s="23"/>
      <c r="C56" s="23"/>
      <c r="D56" s="23"/>
    </row>
    <row r="57" spans="2:4" s="18" customFormat="1" ht="12" x14ac:dyDescent="0.3">
      <c r="B57" s="23"/>
      <c r="C57" s="23"/>
      <c r="D57" s="23"/>
    </row>
    <row r="58" spans="2:4" s="18" customFormat="1" ht="12" x14ac:dyDescent="0.3">
      <c r="B58" s="23"/>
      <c r="C58" s="23"/>
      <c r="D58" s="23"/>
    </row>
    <row r="59" spans="2:4" s="18" customFormat="1" ht="12" x14ac:dyDescent="0.3">
      <c r="B59" s="23"/>
      <c r="C59" s="23"/>
      <c r="D59" s="23"/>
    </row>
    <row r="60" spans="2:4" s="18" customFormat="1" ht="12" x14ac:dyDescent="0.3">
      <c r="B60" s="23"/>
      <c r="C60" s="23"/>
      <c r="D60" s="23"/>
    </row>
    <row r="61" spans="2:4" s="18" customFormat="1" ht="12" x14ac:dyDescent="0.3">
      <c r="B61" s="23"/>
      <c r="C61" s="23"/>
      <c r="D61" s="23"/>
    </row>
    <row r="62" spans="2:4" s="18" customFormat="1" ht="12" x14ac:dyDescent="0.3">
      <c r="B62" s="23"/>
      <c r="C62" s="23"/>
      <c r="D62" s="23"/>
    </row>
    <row r="63" spans="2:4" s="18" customFormat="1" ht="12" x14ac:dyDescent="0.3">
      <c r="B63" s="23"/>
      <c r="C63" s="23"/>
      <c r="D63" s="23"/>
    </row>
    <row r="64" spans="2:4" s="18" customFormat="1" ht="12" x14ac:dyDescent="0.3">
      <c r="B64" s="23"/>
      <c r="C64" s="23"/>
      <c r="D64" s="23"/>
    </row>
    <row r="65" s="18" customFormat="1" ht="11.5" x14ac:dyDescent="0.25"/>
    <row r="66" s="18" customFormat="1" ht="11.5" x14ac:dyDescent="0.25"/>
    <row r="67" s="18" customFormat="1" ht="11.5" x14ac:dyDescent="0.25"/>
    <row r="68" s="18" customFormat="1" ht="11.5" x14ac:dyDescent="0.25"/>
    <row r="69" s="18" customFormat="1" ht="11.5" x14ac:dyDescent="0.25"/>
    <row r="70" s="18" customFormat="1" ht="11.5" x14ac:dyDescent="0.25"/>
    <row r="71" s="18" customFormat="1" ht="11.5" x14ac:dyDescent="0.25"/>
    <row r="72" s="18" customFormat="1" ht="11.5" x14ac:dyDescent="0.25"/>
    <row r="73" s="18" customFormat="1" ht="11.5" x14ac:dyDescent="0.25"/>
    <row r="74" s="18" customFormat="1" ht="11.5" x14ac:dyDescent="0.25"/>
    <row r="75" s="18" customFormat="1" ht="11.5" x14ac:dyDescent="0.25"/>
    <row r="76" s="22" customFormat="1" ht="11.5" x14ac:dyDescent="0.25"/>
    <row r="77" s="22" customFormat="1" ht="11.5" x14ac:dyDescent="0.25"/>
    <row r="78" s="22" customFormat="1" ht="11.5" x14ac:dyDescent="0.25"/>
    <row r="79" s="22" customFormat="1" ht="11.5" x14ac:dyDescent="0.25"/>
    <row r="80" s="22" customFormat="1" ht="11.5" x14ac:dyDescent="0.25"/>
    <row r="81" s="22" customFormat="1" ht="11.5" x14ac:dyDescent="0.25"/>
    <row r="82" s="22" customFormat="1" ht="11.5" x14ac:dyDescent="0.25"/>
    <row r="83" s="22" customFormat="1" ht="11.5" x14ac:dyDescent="0.25"/>
  </sheetData>
  <mergeCells count="3">
    <mergeCell ref="B6:C6"/>
    <mergeCell ref="B33:E38"/>
    <mergeCell ref="D7:E7"/>
  </mergeCells>
  <pageMargins left="0.7" right="0.7" top="0.75" bottom="0.75" header="0.3" footer="0.3"/>
  <pageSetup orientation="landscape"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7403A-B1F8-4A7D-8BAB-B4F5427D1FF5}">
  <sheetPr>
    <tabColor rgb="FF7030A0"/>
    <pageSetUpPr fitToPage="1"/>
  </sheetPr>
  <dimension ref="A1:P75"/>
  <sheetViews>
    <sheetView showGridLines="0" topLeftCell="A5" zoomScale="90" zoomScaleNormal="90" zoomScaleSheetLayoutView="100" workbookViewId="0">
      <selection activeCell="E10" sqref="E10"/>
    </sheetView>
  </sheetViews>
  <sheetFormatPr baseColWidth="10" defaultColWidth="10.26953125" defaultRowHeight="15.5" x14ac:dyDescent="0.35"/>
  <cols>
    <col min="1" max="1" width="5.7265625" style="13" customWidth="1"/>
    <col min="2" max="2" width="10.26953125" style="13"/>
    <col min="3" max="3" width="44.7265625" style="13" bestFit="1" customWidth="1"/>
    <col min="4" max="15" width="12" style="13" customWidth="1"/>
    <col min="16" max="16" width="10.7265625" style="13" bestFit="1" customWidth="1"/>
    <col min="17" max="16384" width="10.26953125" style="13"/>
  </cols>
  <sheetData>
    <row r="1" spans="1:16" ht="11.25" customHeight="1" x14ac:dyDescent="0.35">
      <c r="B1" s="15"/>
      <c r="C1" s="15"/>
      <c r="D1" s="15"/>
      <c r="E1" s="15"/>
      <c r="F1" s="15"/>
      <c r="G1" s="15"/>
      <c r="H1" s="15"/>
      <c r="I1" s="15"/>
      <c r="J1" s="15"/>
      <c r="K1" s="15"/>
      <c r="L1" s="15"/>
      <c r="M1" s="15"/>
      <c r="N1" s="15"/>
      <c r="O1" s="15"/>
      <c r="P1" s="15"/>
    </row>
    <row r="2" spans="1:16" ht="11.25" customHeight="1" x14ac:dyDescent="0.35">
      <c r="B2" s="15"/>
      <c r="C2" s="15"/>
      <c r="D2" s="15"/>
      <c r="E2" s="15"/>
      <c r="F2" s="15"/>
      <c r="G2" s="15"/>
      <c r="H2" s="15"/>
      <c r="I2" s="15"/>
      <c r="J2" s="15"/>
      <c r="K2" s="15"/>
      <c r="L2" s="15"/>
      <c r="M2" s="15"/>
      <c r="N2" s="15"/>
      <c r="O2" s="15"/>
      <c r="P2" s="15"/>
    </row>
    <row r="3" spans="1:16" ht="11.25" customHeight="1" x14ac:dyDescent="0.35"/>
    <row r="4" spans="1:16" ht="11.25" customHeight="1" x14ac:dyDescent="0.35">
      <c r="B4" s="6"/>
      <c r="C4" s="6"/>
      <c r="D4" s="6"/>
      <c r="E4" s="6"/>
      <c r="F4" s="6"/>
      <c r="G4" s="6"/>
      <c r="H4" s="6"/>
      <c r="I4" s="6"/>
      <c r="J4" s="6"/>
      <c r="K4" s="6"/>
      <c r="L4" s="6"/>
      <c r="M4" s="6"/>
      <c r="N4" s="6"/>
    </row>
    <row r="5" spans="1:16" ht="16.899999999999999" customHeight="1" x14ac:dyDescent="0.35">
      <c r="A5" s="16"/>
      <c r="B5" s="14" t="s">
        <v>701</v>
      </c>
      <c r="C5" s="6"/>
      <c r="D5" s="6"/>
      <c r="E5" s="6"/>
      <c r="F5" s="6"/>
      <c r="G5" s="6"/>
      <c r="H5" s="6"/>
      <c r="I5" s="6"/>
      <c r="J5" s="6"/>
      <c r="K5" s="6"/>
      <c r="L5" s="6"/>
      <c r="M5" s="6"/>
      <c r="N5" s="6"/>
    </row>
    <row r="6" spans="1:16" ht="15" customHeight="1" x14ac:dyDescent="0.35">
      <c r="A6" s="16"/>
      <c r="B6" s="307" t="str">
        <f>'KM1'!$B$6</f>
        <v>Cifras en millones de pesos chilenos (CLP$)</v>
      </c>
      <c r="C6" s="307"/>
      <c r="D6" s="6"/>
      <c r="E6" s="6"/>
      <c r="F6" s="6"/>
      <c r="G6" s="6"/>
      <c r="H6" s="6"/>
      <c r="I6" s="6"/>
      <c r="J6" s="6"/>
      <c r="K6" s="6"/>
      <c r="L6" s="6"/>
      <c r="M6" s="6"/>
      <c r="N6" s="6"/>
    </row>
    <row r="7" spans="1:16" ht="15" customHeight="1" x14ac:dyDescent="0.35">
      <c r="A7" s="16"/>
      <c r="B7" s="170"/>
      <c r="C7" s="170"/>
      <c r="D7" s="305">
        <f>Indice!$B$2</f>
        <v>45627</v>
      </c>
      <c r="E7" s="306"/>
      <c r="F7" s="306"/>
      <c r="G7" s="306"/>
      <c r="H7" s="306"/>
      <c r="I7" s="306"/>
      <c r="J7" s="306"/>
      <c r="K7" s="306"/>
      <c r="L7" s="306"/>
      <c r="M7" s="306"/>
      <c r="N7" s="306"/>
      <c r="O7" s="306"/>
    </row>
    <row r="8" spans="1:16" s="22" customFormat="1" ht="12" customHeight="1" x14ac:dyDescent="0.25">
      <c r="D8" s="31" t="s">
        <v>106</v>
      </c>
      <c r="E8" s="31" t="s">
        <v>107</v>
      </c>
      <c r="F8" s="31" t="s">
        <v>180</v>
      </c>
      <c r="G8" s="31" t="s">
        <v>209</v>
      </c>
      <c r="H8" s="31" t="s">
        <v>210</v>
      </c>
      <c r="I8" s="31" t="s">
        <v>211</v>
      </c>
      <c r="J8" s="31" t="s">
        <v>212</v>
      </c>
      <c r="K8" s="31" t="s">
        <v>641</v>
      </c>
      <c r="L8" s="31" t="s">
        <v>642</v>
      </c>
      <c r="M8" s="31" t="s">
        <v>643</v>
      </c>
      <c r="N8" s="31" t="s">
        <v>702</v>
      </c>
      <c r="O8" s="31" t="s">
        <v>703</v>
      </c>
    </row>
    <row r="9" spans="1:16" s="18" customFormat="1" ht="12" x14ac:dyDescent="0.25">
      <c r="B9" s="19"/>
      <c r="D9" s="291" t="s">
        <v>704</v>
      </c>
      <c r="E9" s="292"/>
      <c r="F9" s="292"/>
      <c r="G9" s="302"/>
      <c r="H9" s="291" t="s">
        <v>705</v>
      </c>
      <c r="I9" s="292"/>
      <c r="J9" s="292"/>
      <c r="K9" s="302"/>
      <c r="L9" s="291" t="s">
        <v>706</v>
      </c>
      <c r="M9" s="292"/>
      <c r="N9" s="292"/>
      <c r="O9" s="292"/>
    </row>
    <row r="10" spans="1:16" s="18" customFormat="1" ht="23" x14ac:dyDescent="0.25">
      <c r="B10" s="22"/>
      <c r="C10" s="44"/>
      <c r="D10" s="55" t="s">
        <v>707</v>
      </c>
      <c r="E10" s="55" t="s">
        <v>708</v>
      </c>
      <c r="F10" s="55" t="s">
        <v>709</v>
      </c>
      <c r="G10" s="55" t="s">
        <v>710</v>
      </c>
      <c r="H10" s="55" t="s">
        <v>707</v>
      </c>
      <c r="I10" s="55" t="s">
        <v>708</v>
      </c>
      <c r="J10" s="55" t="s">
        <v>709</v>
      </c>
      <c r="K10" s="55" t="s">
        <v>710</v>
      </c>
      <c r="L10" s="55" t="s">
        <v>707</v>
      </c>
      <c r="M10" s="55" t="s">
        <v>708</v>
      </c>
      <c r="N10" s="55" t="s">
        <v>709</v>
      </c>
      <c r="O10" s="55" t="s">
        <v>710</v>
      </c>
    </row>
    <row r="11" spans="1:16" s="18" customFormat="1" ht="11.5" x14ac:dyDescent="0.25">
      <c r="B11" s="40">
        <v>1</v>
      </c>
      <c r="C11" s="41" t="s">
        <v>711</v>
      </c>
      <c r="D11" s="42">
        <f>[8]SEC1!D10</f>
        <v>0</v>
      </c>
      <c r="E11" s="42">
        <f>[8]SEC1!E10</f>
        <v>0</v>
      </c>
      <c r="F11" s="42">
        <f>[8]SEC1!F10</f>
        <v>0</v>
      </c>
      <c r="G11" s="42">
        <f>[8]SEC1!G10</f>
        <v>0</v>
      </c>
      <c r="H11" s="42">
        <f>[8]SEC1!H10</f>
        <v>0</v>
      </c>
      <c r="I11" s="42">
        <f>[8]SEC1!I10</f>
        <v>0</v>
      </c>
      <c r="J11" s="42">
        <f>[8]SEC1!J10</f>
        <v>0</v>
      </c>
      <c r="K11" s="42">
        <f>[8]SEC1!K10</f>
        <v>0</v>
      </c>
      <c r="L11" s="42">
        <f>[8]SEC1!L10</f>
        <v>0</v>
      </c>
      <c r="M11" s="42">
        <f>[8]SEC1!M10</f>
        <v>0</v>
      </c>
      <c r="N11" s="42">
        <f>[8]SEC1!N10</f>
        <v>0</v>
      </c>
      <c r="O11" s="42">
        <f>[8]SEC1!O10</f>
        <v>0</v>
      </c>
    </row>
    <row r="12" spans="1:16" s="18" customFormat="1" ht="11.5" x14ac:dyDescent="0.25">
      <c r="B12" s="40">
        <v>2</v>
      </c>
      <c r="C12" s="41" t="s">
        <v>712</v>
      </c>
      <c r="D12" s="42">
        <f>[8]SEC1!D11</f>
        <v>0</v>
      </c>
      <c r="E12" s="42">
        <f>[8]SEC1!E11</f>
        <v>0</v>
      </c>
      <c r="F12" s="42">
        <f>[8]SEC1!F11</f>
        <v>0</v>
      </c>
      <c r="G12" s="42">
        <f>[8]SEC1!G11</f>
        <v>0</v>
      </c>
      <c r="H12" s="42">
        <f>[8]SEC1!H11</f>
        <v>0</v>
      </c>
      <c r="I12" s="42">
        <f>[8]SEC1!I11</f>
        <v>0</v>
      </c>
      <c r="J12" s="42">
        <f>[8]SEC1!J11</f>
        <v>0</v>
      </c>
      <c r="K12" s="42">
        <f>[8]SEC1!K11</f>
        <v>0</v>
      </c>
      <c r="L12" s="42">
        <f>[8]SEC1!L11</f>
        <v>0</v>
      </c>
      <c r="M12" s="42">
        <f>[8]SEC1!M11</f>
        <v>0</v>
      </c>
      <c r="N12" s="42">
        <f>[8]SEC1!N11</f>
        <v>0</v>
      </c>
      <c r="O12" s="145">
        <f>[8]SEC1!O11</f>
        <v>0</v>
      </c>
    </row>
    <row r="13" spans="1:16" s="18" customFormat="1" ht="11.5" x14ac:dyDescent="0.25">
      <c r="B13" s="40">
        <v>3</v>
      </c>
      <c r="C13" s="41" t="s">
        <v>713</v>
      </c>
      <c r="D13" s="42">
        <f>[8]SEC1!D12</f>
        <v>0</v>
      </c>
      <c r="E13" s="42">
        <f>[8]SEC1!E12</f>
        <v>0</v>
      </c>
      <c r="F13" s="42">
        <f>[8]SEC1!F12</f>
        <v>0</v>
      </c>
      <c r="G13" s="42">
        <f>[8]SEC1!G12</f>
        <v>0</v>
      </c>
      <c r="H13" s="42">
        <f>[8]SEC1!H12</f>
        <v>0</v>
      </c>
      <c r="I13" s="42">
        <f>[8]SEC1!I12</f>
        <v>0</v>
      </c>
      <c r="J13" s="42">
        <f>[8]SEC1!J12</f>
        <v>0</v>
      </c>
      <c r="K13" s="42">
        <f>[8]SEC1!K12</f>
        <v>0</v>
      </c>
      <c r="L13" s="42">
        <f>[8]SEC1!L12</f>
        <v>0</v>
      </c>
      <c r="M13" s="42">
        <f>[8]SEC1!M12</f>
        <v>0</v>
      </c>
      <c r="N13" s="42">
        <f>[8]SEC1!N12</f>
        <v>0</v>
      </c>
      <c r="O13" s="145">
        <f>[8]SEC1!O12</f>
        <v>0</v>
      </c>
    </row>
    <row r="14" spans="1:16" s="18" customFormat="1" ht="11.5" x14ac:dyDescent="0.25">
      <c r="B14" s="40">
        <v>4</v>
      </c>
      <c r="C14" s="41" t="s">
        <v>714</v>
      </c>
      <c r="D14" s="42">
        <f>[8]SEC1!D13</f>
        <v>0</v>
      </c>
      <c r="E14" s="42">
        <f>[8]SEC1!E13</f>
        <v>0</v>
      </c>
      <c r="F14" s="42">
        <f>[8]SEC1!F13</f>
        <v>0</v>
      </c>
      <c r="G14" s="42">
        <f>[8]SEC1!G13</f>
        <v>0</v>
      </c>
      <c r="H14" s="42">
        <f>[8]SEC1!H13</f>
        <v>0</v>
      </c>
      <c r="I14" s="42">
        <f>[8]SEC1!I13</f>
        <v>0</v>
      </c>
      <c r="J14" s="42">
        <f>[8]SEC1!J13</f>
        <v>0</v>
      </c>
      <c r="K14" s="42">
        <f>[8]SEC1!K13</f>
        <v>0</v>
      </c>
      <c r="L14" s="42">
        <f>[8]SEC1!L13</f>
        <v>0</v>
      </c>
      <c r="M14" s="42">
        <f>[8]SEC1!M13</f>
        <v>0</v>
      </c>
      <c r="N14" s="42">
        <f>[8]SEC1!N13</f>
        <v>0</v>
      </c>
      <c r="O14" s="145">
        <f>[8]SEC1!O13</f>
        <v>0</v>
      </c>
    </row>
    <row r="15" spans="1:16" s="18" customFormat="1" ht="11.5" x14ac:dyDescent="0.25">
      <c r="B15" s="34">
        <v>5</v>
      </c>
      <c r="C15" s="35" t="s">
        <v>715</v>
      </c>
      <c r="D15" s="38"/>
      <c r="E15" s="38"/>
      <c r="F15" s="38"/>
      <c r="G15" s="38"/>
      <c r="H15" s="38"/>
      <c r="I15" s="38"/>
      <c r="J15" s="38"/>
      <c r="K15" s="38"/>
      <c r="L15" s="38"/>
      <c r="M15" s="38"/>
      <c r="N15" s="38"/>
      <c r="O15" s="178"/>
    </row>
    <row r="16" spans="1:16" s="18" customFormat="1" ht="11.5" x14ac:dyDescent="0.25">
      <c r="B16" s="40">
        <v>6</v>
      </c>
      <c r="C16" s="41" t="s">
        <v>716</v>
      </c>
      <c r="D16" s="42">
        <f>[8]SEC1!D15</f>
        <v>0</v>
      </c>
      <c r="E16" s="42">
        <f>[8]SEC1!E15</f>
        <v>0</v>
      </c>
      <c r="F16" s="42">
        <f>[8]SEC1!F15</f>
        <v>0</v>
      </c>
      <c r="G16" s="42">
        <f>[8]SEC1!G15</f>
        <v>0</v>
      </c>
      <c r="H16" s="42">
        <f>[8]SEC1!H15</f>
        <v>0</v>
      </c>
      <c r="I16" s="42">
        <f>[8]SEC1!I15</f>
        <v>0</v>
      </c>
      <c r="J16" s="42">
        <f>[8]SEC1!J15</f>
        <v>0</v>
      </c>
      <c r="K16" s="42">
        <f>[8]SEC1!K15</f>
        <v>0</v>
      </c>
      <c r="L16" s="42">
        <f>[8]SEC1!L15</f>
        <v>0</v>
      </c>
      <c r="M16" s="42">
        <f>[8]SEC1!M15</f>
        <v>0</v>
      </c>
      <c r="N16" s="42">
        <f>[8]SEC1!N15</f>
        <v>0</v>
      </c>
      <c r="O16" s="145">
        <f>[8]SEC1!O15</f>
        <v>0</v>
      </c>
    </row>
    <row r="17" spans="2:15" s="18" customFormat="1" ht="11.5" x14ac:dyDescent="0.25">
      <c r="B17" s="40">
        <v>7</v>
      </c>
      <c r="C17" s="41" t="s">
        <v>717</v>
      </c>
      <c r="D17" s="42">
        <f>[8]SEC1!D16</f>
        <v>0</v>
      </c>
      <c r="E17" s="42">
        <f>[8]SEC1!E16</f>
        <v>0</v>
      </c>
      <c r="F17" s="42">
        <f>[8]SEC1!F16</f>
        <v>0</v>
      </c>
      <c r="G17" s="42">
        <f>[8]SEC1!G16</f>
        <v>0</v>
      </c>
      <c r="H17" s="42">
        <f>[8]SEC1!H16</f>
        <v>0</v>
      </c>
      <c r="I17" s="42">
        <f>[8]SEC1!I16</f>
        <v>0</v>
      </c>
      <c r="J17" s="42">
        <f>[8]SEC1!J16</f>
        <v>0</v>
      </c>
      <c r="K17" s="42">
        <f>[8]SEC1!K16</f>
        <v>0</v>
      </c>
      <c r="L17" s="42">
        <f>[8]SEC1!L16</f>
        <v>0</v>
      </c>
      <c r="M17" s="42">
        <f>[8]SEC1!M16</f>
        <v>0</v>
      </c>
      <c r="N17" s="42">
        <f>[8]SEC1!N16</f>
        <v>0</v>
      </c>
      <c r="O17" s="145">
        <f>[8]SEC1!O16</f>
        <v>0</v>
      </c>
    </row>
    <row r="18" spans="2:15" s="18" customFormat="1" ht="11.5" x14ac:dyDescent="0.25">
      <c r="B18" s="40">
        <v>8</v>
      </c>
      <c r="C18" s="41" t="s">
        <v>718</v>
      </c>
      <c r="D18" s="42">
        <f>[8]SEC1!D17</f>
        <v>0</v>
      </c>
      <c r="E18" s="42">
        <f>[8]SEC1!E17</f>
        <v>0</v>
      </c>
      <c r="F18" s="42">
        <f>[8]SEC1!F17</f>
        <v>0</v>
      </c>
      <c r="G18" s="42">
        <f>[8]SEC1!G17</f>
        <v>0</v>
      </c>
      <c r="H18" s="42">
        <f>[8]SEC1!H17</f>
        <v>0</v>
      </c>
      <c r="I18" s="42">
        <f>[8]SEC1!I17</f>
        <v>0</v>
      </c>
      <c r="J18" s="42">
        <f>[8]SEC1!J17</f>
        <v>0</v>
      </c>
      <c r="K18" s="42">
        <f>[8]SEC1!K17</f>
        <v>0</v>
      </c>
      <c r="L18" s="42">
        <f>[8]SEC1!L17</f>
        <v>5965</v>
      </c>
      <c r="M18" s="42">
        <f>[8]SEC1!M17</f>
        <v>0</v>
      </c>
      <c r="N18" s="42">
        <f>[8]SEC1!N17</f>
        <v>0</v>
      </c>
      <c r="O18" s="145">
        <f>[8]SEC1!O17</f>
        <v>5965</v>
      </c>
    </row>
    <row r="19" spans="2:15" s="18" customFormat="1" ht="11.5" x14ac:dyDescent="0.25">
      <c r="B19" s="40">
        <v>9</v>
      </c>
      <c r="C19" s="41" t="s">
        <v>719</v>
      </c>
      <c r="D19" s="42">
        <f>[8]SEC1!D18</f>
        <v>0</v>
      </c>
      <c r="E19" s="42">
        <f>[8]SEC1!E18</f>
        <v>0</v>
      </c>
      <c r="F19" s="42">
        <f>[8]SEC1!F18</f>
        <v>0</v>
      </c>
      <c r="G19" s="42">
        <f>[8]SEC1!G18</f>
        <v>0</v>
      </c>
      <c r="H19" s="42">
        <f>[8]SEC1!H18</f>
        <v>0</v>
      </c>
      <c r="I19" s="42">
        <f>[8]SEC1!I18</f>
        <v>0</v>
      </c>
      <c r="J19" s="42">
        <f>[8]SEC1!J18</f>
        <v>0</v>
      </c>
      <c r="K19" s="42">
        <f>[8]SEC1!K18</f>
        <v>0</v>
      </c>
      <c r="L19" s="42">
        <f>[8]SEC1!L18</f>
        <v>0</v>
      </c>
      <c r="M19" s="42">
        <f>[8]SEC1!M18</f>
        <v>0</v>
      </c>
      <c r="N19" s="42">
        <f>[8]SEC1!N18</f>
        <v>0</v>
      </c>
      <c r="O19" s="145">
        <f>[8]SEC1!O18</f>
        <v>0</v>
      </c>
    </row>
    <row r="20" spans="2:15" s="18" customFormat="1" ht="11.5" x14ac:dyDescent="0.25">
      <c r="B20" s="40">
        <v>10</v>
      </c>
      <c r="C20" s="41" t="s">
        <v>720</v>
      </c>
      <c r="D20" s="42">
        <f>[8]SEC1!D19</f>
        <v>0</v>
      </c>
      <c r="E20" s="42">
        <f>[8]SEC1!E19</f>
        <v>0</v>
      </c>
      <c r="F20" s="42">
        <f>[8]SEC1!F19</f>
        <v>0</v>
      </c>
      <c r="G20" s="42">
        <f>[8]SEC1!G19</f>
        <v>0</v>
      </c>
      <c r="H20" s="42">
        <f>[8]SEC1!H19</f>
        <v>0</v>
      </c>
      <c r="I20" s="42">
        <f>[8]SEC1!I19</f>
        <v>0</v>
      </c>
      <c r="J20" s="42">
        <f>[8]SEC1!J19</f>
        <v>0</v>
      </c>
      <c r="K20" s="42">
        <f>[8]SEC1!K19</f>
        <v>0</v>
      </c>
      <c r="L20" s="42">
        <f>[8]SEC1!L19</f>
        <v>0</v>
      </c>
      <c r="M20" s="42">
        <f>[8]SEC1!M19</f>
        <v>0</v>
      </c>
      <c r="N20" s="42">
        <f>[8]SEC1!N19</f>
        <v>0</v>
      </c>
      <c r="O20" s="145">
        <f>[8]SEC1!O19</f>
        <v>0</v>
      </c>
    </row>
    <row r="21" spans="2:15" s="18" customFormat="1" ht="11.5" x14ac:dyDescent="0.25">
      <c r="B21" s="34">
        <v>11</v>
      </c>
      <c r="C21" s="35" t="s">
        <v>715</v>
      </c>
      <c r="D21" s="38"/>
      <c r="E21" s="38"/>
      <c r="F21" s="38"/>
      <c r="G21" s="38"/>
      <c r="H21" s="38"/>
      <c r="I21" s="38"/>
      <c r="J21" s="38"/>
      <c r="K21" s="38"/>
      <c r="L21" s="38"/>
      <c r="M21" s="38"/>
      <c r="N21" s="38"/>
      <c r="O21" s="38"/>
    </row>
    <row r="22" spans="2:15" s="18" customFormat="1" ht="12" thickBot="1" x14ac:dyDescent="0.3"/>
    <row r="23" spans="2:15" s="18" customFormat="1" ht="3.75" customHeight="1" x14ac:dyDescent="0.25">
      <c r="B23" s="29"/>
      <c r="C23" s="29"/>
      <c r="D23" s="29"/>
      <c r="E23" s="29"/>
      <c r="F23" s="29"/>
      <c r="G23" s="29"/>
      <c r="H23" s="29"/>
      <c r="I23" s="29"/>
      <c r="J23" s="29"/>
      <c r="K23" s="29"/>
      <c r="L23" s="29"/>
      <c r="M23" s="29"/>
      <c r="N23" s="29"/>
      <c r="O23" s="29"/>
    </row>
    <row r="24" spans="2:15" s="18" customFormat="1" ht="12" x14ac:dyDescent="0.3">
      <c r="B24" s="28" t="s">
        <v>178</v>
      </c>
      <c r="C24" s="22"/>
      <c r="D24" s="23"/>
      <c r="E24" s="23"/>
      <c r="F24" s="23"/>
      <c r="G24" s="23"/>
      <c r="H24" s="23"/>
      <c r="I24" s="23"/>
      <c r="J24" s="23"/>
      <c r="K24" s="23"/>
      <c r="L24" s="23"/>
      <c r="M24" s="23"/>
      <c r="N24" s="23"/>
      <c r="O24" s="23"/>
    </row>
    <row r="25" spans="2:15" s="18" customFormat="1" ht="15" customHeight="1" x14ac:dyDescent="0.25">
      <c r="B25" s="278"/>
      <c r="C25" s="279"/>
      <c r="D25" s="279"/>
      <c r="E25" s="279"/>
      <c r="F25" s="279"/>
      <c r="G25" s="279"/>
      <c r="H25" s="279"/>
      <c r="I25" s="279"/>
      <c r="J25" s="279"/>
      <c r="K25" s="279"/>
      <c r="L25" s="279"/>
      <c r="M25" s="279"/>
      <c r="N25" s="279"/>
      <c r="O25" s="280"/>
    </row>
    <row r="26" spans="2:15" s="18" customFormat="1" ht="15" customHeight="1" x14ac:dyDescent="0.25">
      <c r="B26" s="281"/>
      <c r="C26" s="282"/>
      <c r="D26" s="282"/>
      <c r="E26" s="282"/>
      <c r="F26" s="282"/>
      <c r="G26" s="282"/>
      <c r="H26" s="282"/>
      <c r="I26" s="282"/>
      <c r="J26" s="282"/>
      <c r="K26" s="282"/>
      <c r="L26" s="282"/>
      <c r="M26" s="282"/>
      <c r="N26" s="282"/>
      <c r="O26" s="283"/>
    </row>
    <row r="27" spans="2:15" s="18" customFormat="1" ht="15" customHeight="1" x14ac:dyDescent="0.25">
      <c r="B27" s="281"/>
      <c r="C27" s="282"/>
      <c r="D27" s="282"/>
      <c r="E27" s="282"/>
      <c r="F27" s="282"/>
      <c r="G27" s="282"/>
      <c r="H27" s="282"/>
      <c r="I27" s="282"/>
      <c r="J27" s="282"/>
      <c r="K27" s="282"/>
      <c r="L27" s="282"/>
      <c r="M27" s="282"/>
      <c r="N27" s="282"/>
      <c r="O27" s="283"/>
    </row>
    <row r="28" spans="2:15" s="18" customFormat="1" ht="15" customHeight="1" x14ac:dyDescent="0.25">
      <c r="B28" s="281"/>
      <c r="C28" s="282"/>
      <c r="D28" s="282"/>
      <c r="E28" s="282"/>
      <c r="F28" s="282"/>
      <c r="G28" s="282"/>
      <c r="H28" s="282"/>
      <c r="I28" s="282"/>
      <c r="J28" s="282"/>
      <c r="K28" s="282"/>
      <c r="L28" s="282"/>
      <c r="M28" s="282"/>
      <c r="N28" s="282"/>
      <c r="O28" s="283"/>
    </row>
    <row r="29" spans="2:15" s="18" customFormat="1" ht="15" customHeight="1" x14ac:dyDescent="0.25">
      <c r="B29" s="281"/>
      <c r="C29" s="282"/>
      <c r="D29" s="282"/>
      <c r="E29" s="282"/>
      <c r="F29" s="282"/>
      <c r="G29" s="282"/>
      <c r="H29" s="282"/>
      <c r="I29" s="282"/>
      <c r="J29" s="282"/>
      <c r="K29" s="282"/>
      <c r="L29" s="282"/>
      <c r="M29" s="282"/>
      <c r="N29" s="282"/>
      <c r="O29" s="283"/>
    </row>
    <row r="30" spans="2:15" s="18" customFormat="1" ht="15" customHeight="1" x14ac:dyDescent="0.25">
      <c r="B30" s="284"/>
      <c r="C30" s="285"/>
      <c r="D30" s="285"/>
      <c r="E30" s="285"/>
      <c r="F30" s="285"/>
      <c r="G30" s="285"/>
      <c r="H30" s="285"/>
      <c r="I30" s="285"/>
      <c r="J30" s="285"/>
      <c r="K30" s="285"/>
      <c r="L30" s="285"/>
      <c r="M30" s="285"/>
      <c r="N30" s="285"/>
      <c r="O30" s="286"/>
    </row>
    <row r="31" spans="2:15" s="18" customFormat="1" ht="12.5" thickBot="1" x14ac:dyDescent="0.35">
      <c r="D31" s="23"/>
      <c r="E31" s="23"/>
      <c r="F31" s="23"/>
      <c r="G31" s="23"/>
      <c r="H31" s="23"/>
      <c r="I31" s="23"/>
      <c r="J31" s="23"/>
      <c r="K31" s="23"/>
      <c r="L31" s="23"/>
      <c r="M31" s="23"/>
      <c r="N31" s="23"/>
      <c r="O31" s="23"/>
    </row>
    <row r="32" spans="2:15" s="18" customFormat="1" ht="11.5" x14ac:dyDescent="0.25">
      <c r="B32" s="29"/>
      <c r="C32" s="29"/>
      <c r="D32" s="29"/>
      <c r="E32" s="29"/>
      <c r="F32" s="29"/>
      <c r="G32" s="29"/>
      <c r="H32" s="29"/>
      <c r="I32" s="29"/>
      <c r="J32" s="29"/>
      <c r="K32" s="29"/>
      <c r="L32" s="29"/>
      <c r="M32" s="29"/>
      <c r="N32" s="29"/>
      <c r="O32" s="29"/>
    </row>
    <row r="33" spans="2:14" s="18" customFormat="1" ht="12" x14ac:dyDescent="0.3">
      <c r="B33" s="23"/>
      <c r="C33" s="23"/>
      <c r="D33" s="23"/>
      <c r="E33" s="23"/>
      <c r="F33" s="23"/>
      <c r="G33" s="23"/>
      <c r="H33" s="23"/>
      <c r="I33" s="23"/>
      <c r="J33" s="23"/>
      <c r="K33" s="23"/>
      <c r="L33" s="23"/>
      <c r="M33" s="23"/>
      <c r="N33" s="23"/>
    </row>
    <row r="34" spans="2:14" s="18" customFormat="1" ht="12" x14ac:dyDescent="0.3">
      <c r="B34" s="23"/>
      <c r="C34" s="23"/>
      <c r="D34" s="23"/>
      <c r="E34" s="23"/>
      <c r="F34" s="23"/>
      <c r="G34" s="23"/>
      <c r="H34" s="23"/>
      <c r="I34" s="23"/>
      <c r="J34" s="23"/>
      <c r="K34" s="23"/>
      <c r="L34" s="23"/>
      <c r="M34" s="23"/>
      <c r="N34" s="23"/>
    </row>
    <row r="35" spans="2:14" s="18" customFormat="1" ht="12" x14ac:dyDescent="0.3">
      <c r="B35" s="23"/>
      <c r="C35" s="23"/>
      <c r="D35" s="23"/>
      <c r="E35" s="23"/>
      <c r="F35" s="23"/>
      <c r="G35" s="23"/>
      <c r="H35" s="23"/>
      <c r="I35" s="23"/>
      <c r="J35" s="23"/>
      <c r="K35" s="23"/>
      <c r="L35" s="23"/>
      <c r="M35" s="23"/>
      <c r="N35" s="23"/>
    </row>
    <row r="36" spans="2:14" s="18" customFormat="1" ht="12" x14ac:dyDescent="0.3">
      <c r="B36" s="23"/>
      <c r="C36" s="23"/>
      <c r="D36" s="23"/>
      <c r="E36" s="23"/>
      <c r="F36" s="23"/>
      <c r="G36" s="23"/>
      <c r="H36" s="23"/>
      <c r="I36" s="23"/>
      <c r="J36" s="23"/>
      <c r="K36" s="23"/>
      <c r="L36" s="23"/>
      <c r="M36" s="23"/>
      <c r="N36" s="23"/>
    </row>
    <row r="37" spans="2:14" s="18" customFormat="1" ht="12" x14ac:dyDescent="0.3">
      <c r="B37" s="23"/>
      <c r="C37" s="23"/>
      <c r="D37" s="23"/>
      <c r="E37" s="23"/>
      <c r="F37" s="23"/>
      <c r="G37" s="23"/>
      <c r="H37" s="23"/>
      <c r="I37" s="23"/>
      <c r="J37" s="23"/>
      <c r="K37" s="23"/>
      <c r="L37" s="23"/>
      <c r="M37" s="23"/>
      <c r="N37" s="23"/>
    </row>
    <row r="38" spans="2:14" s="18" customFormat="1" ht="12" x14ac:dyDescent="0.3">
      <c r="B38" s="23"/>
      <c r="C38" s="23"/>
      <c r="D38" s="23"/>
      <c r="E38" s="23"/>
      <c r="F38" s="23"/>
      <c r="G38" s="23"/>
      <c r="H38" s="23"/>
      <c r="I38" s="23"/>
      <c r="J38" s="23"/>
      <c r="K38" s="23"/>
      <c r="L38" s="23"/>
      <c r="M38" s="23"/>
      <c r="N38" s="23"/>
    </row>
    <row r="39" spans="2:14" s="18" customFormat="1" ht="12" x14ac:dyDescent="0.3">
      <c r="B39" s="23"/>
      <c r="C39" s="23"/>
      <c r="D39" s="23"/>
      <c r="E39" s="23"/>
      <c r="F39" s="23"/>
      <c r="G39" s="23"/>
      <c r="H39" s="23"/>
      <c r="I39" s="23"/>
      <c r="J39" s="23"/>
      <c r="K39" s="23"/>
      <c r="L39" s="23"/>
      <c r="M39" s="23"/>
      <c r="N39" s="23"/>
    </row>
    <row r="40" spans="2:14" s="18" customFormat="1" ht="12" x14ac:dyDescent="0.3">
      <c r="B40" s="23"/>
      <c r="C40" s="23"/>
      <c r="D40" s="23"/>
      <c r="E40" s="23"/>
      <c r="F40" s="23"/>
      <c r="G40" s="23"/>
      <c r="H40" s="23"/>
      <c r="I40" s="23"/>
      <c r="J40" s="23"/>
      <c r="K40" s="23"/>
      <c r="L40" s="23"/>
      <c r="M40" s="23"/>
      <c r="N40" s="23"/>
    </row>
    <row r="41" spans="2:14" s="18" customFormat="1" ht="12" x14ac:dyDescent="0.3">
      <c r="B41" s="23"/>
      <c r="C41" s="23"/>
      <c r="D41" s="23"/>
      <c r="E41" s="23"/>
      <c r="F41" s="23"/>
      <c r="G41" s="23"/>
      <c r="H41" s="23"/>
      <c r="I41" s="23"/>
      <c r="J41" s="23"/>
      <c r="K41" s="23"/>
      <c r="L41" s="23"/>
      <c r="M41" s="23"/>
      <c r="N41" s="23"/>
    </row>
    <row r="42" spans="2:14" s="18" customFormat="1" ht="12" x14ac:dyDescent="0.3">
      <c r="B42" s="23"/>
      <c r="C42" s="23"/>
      <c r="D42" s="23"/>
      <c r="E42" s="23"/>
      <c r="F42" s="23"/>
      <c r="G42" s="23"/>
      <c r="H42" s="23"/>
      <c r="I42" s="23"/>
      <c r="J42" s="23"/>
      <c r="K42" s="23"/>
      <c r="L42" s="23"/>
      <c r="M42" s="23"/>
      <c r="N42" s="23"/>
    </row>
    <row r="43" spans="2:14" s="18" customFormat="1" ht="12" x14ac:dyDescent="0.3">
      <c r="B43" s="23"/>
      <c r="C43" s="23"/>
      <c r="D43" s="23"/>
      <c r="E43" s="23"/>
      <c r="F43" s="23"/>
      <c r="G43" s="23"/>
      <c r="H43" s="23"/>
      <c r="I43" s="23"/>
      <c r="J43" s="23"/>
      <c r="K43" s="23"/>
      <c r="L43" s="23"/>
      <c r="M43" s="23"/>
      <c r="N43" s="23"/>
    </row>
    <row r="44" spans="2:14" s="18" customFormat="1" ht="12" x14ac:dyDescent="0.3">
      <c r="B44" s="23"/>
      <c r="C44" s="23"/>
      <c r="D44" s="23"/>
      <c r="E44" s="23"/>
      <c r="F44" s="23"/>
      <c r="G44" s="23"/>
      <c r="H44" s="23"/>
      <c r="I44" s="23"/>
      <c r="J44" s="23"/>
      <c r="K44" s="23"/>
      <c r="L44" s="23"/>
      <c r="M44" s="23"/>
      <c r="N44" s="23"/>
    </row>
    <row r="45" spans="2:14" s="18" customFormat="1" ht="12" x14ac:dyDescent="0.3">
      <c r="B45" s="23"/>
      <c r="C45" s="23"/>
      <c r="D45" s="23"/>
      <c r="E45" s="23"/>
      <c r="F45" s="23"/>
      <c r="G45" s="23"/>
      <c r="H45" s="23"/>
      <c r="I45" s="23"/>
      <c r="J45" s="23"/>
      <c r="K45" s="23"/>
      <c r="L45" s="23"/>
      <c r="M45" s="23"/>
      <c r="N45" s="23"/>
    </row>
    <row r="46" spans="2:14" s="18" customFormat="1" ht="12" x14ac:dyDescent="0.3">
      <c r="B46" s="23"/>
      <c r="C46" s="23"/>
      <c r="D46" s="23"/>
      <c r="E46" s="23"/>
      <c r="F46" s="23"/>
      <c r="G46" s="23"/>
      <c r="H46" s="23"/>
      <c r="I46" s="23"/>
      <c r="J46" s="23"/>
      <c r="K46" s="23"/>
      <c r="L46" s="23"/>
      <c r="M46" s="23"/>
      <c r="N46" s="23"/>
    </row>
    <row r="47" spans="2:14" s="18" customFormat="1" ht="12" x14ac:dyDescent="0.3">
      <c r="B47" s="23"/>
      <c r="C47" s="23"/>
      <c r="D47" s="23"/>
      <c r="E47" s="23"/>
      <c r="F47" s="23"/>
      <c r="G47" s="23"/>
      <c r="H47" s="23"/>
      <c r="I47" s="23"/>
      <c r="J47" s="23"/>
      <c r="K47" s="23"/>
      <c r="L47" s="23"/>
      <c r="M47" s="23"/>
      <c r="N47" s="23"/>
    </row>
    <row r="48" spans="2:14" s="18" customFormat="1" ht="12" x14ac:dyDescent="0.3">
      <c r="B48" s="23"/>
      <c r="C48" s="23"/>
      <c r="D48" s="23"/>
      <c r="E48" s="23"/>
      <c r="F48" s="23"/>
      <c r="G48" s="23"/>
      <c r="H48" s="23"/>
      <c r="I48" s="23"/>
      <c r="J48" s="23"/>
      <c r="K48" s="23"/>
      <c r="L48" s="23"/>
      <c r="M48" s="23"/>
      <c r="N48" s="23"/>
    </row>
    <row r="49" spans="2:14" s="18" customFormat="1" ht="12" x14ac:dyDescent="0.3">
      <c r="B49" s="23"/>
      <c r="C49" s="23"/>
      <c r="D49" s="23"/>
      <c r="E49" s="23"/>
      <c r="F49" s="23"/>
      <c r="G49" s="23"/>
      <c r="H49" s="23"/>
      <c r="I49" s="23"/>
      <c r="J49" s="23"/>
      <c r="K49" s="23"/>
      <c r="L49" s="23"/>
      <c r="M49" s="23"/>
      <c r="N49" s="23"/>
    </row>
    <row r="50" spans="2:14" s="18" customFormat="1" ht="12" x14ac:dyDescent="0.3">
      <c r="B50" s="23"/>
      <c r="C50" s="23"/>
      <c r="D50" s="23"/>
      <c r="E50" s="23"/>
      <c r="F50" s="23"/>
      <c r="G50" s="23"/>
      <c r="H50" s="23"/>
      <c r="I50" s="23"/>
      <c r="J50" s="23"/>
      <c r="K50" s="23"/>
      <c r="L50" s="23"/>
      <c r="M50" s="23"/>
      <c r="N50" s="23"/>
    </row>
    <row r="51" spans="2:14" s="18" customFormat="1" ht="12" x14ac:dyDescent="0.3">
      <c r="B51" s="23"/>
      <c r="C51" s="23"/>
      <c r="D51" s="23"/>
      <c r="E51" s="23"/>
      <c r="F51" s="23"/>
      <c r="G51" s="23"/>
      <c r="H51" s="23"/>
      <c r="I51" s="23"/>
      <c r="J51" s="23"/>
      <c r="K51" s="23"/>
      <c r="L51" s="23"/>
      <c r="M51" s="23"/>
      <c r="N51" s="23"/>
    </row>
    <row r="52" spans="2:14" s="18" customFormat="1" ht="12" x14ac:dyDescent="0.3">
      <c r="B52" s="23"/>
      <c r="C52" s="23"/>
      <c r="D52" s="23"/>
      <c r="E52" s="23"/>
      <c r="F52" s="23"/>
      <c r="G52" s="23"/>
      <c r="H52" s="23"/>
      <c r="I52" s="23"/>
      <c r="J52" s="23"/>
      <c r="K52" s="23"/>
      <c r="L52" s="23"/>
      <c r="M52" s="23"/>
      <c r="N52" s="23"/>
    </row>
    <row r="53" spans="2:14" s="18" customFormat="1" ht="12" x14ac:dyDescent="0.3">
      <c r="B53" s="23"/>
      <c r="C53" s="23"/>
      <c r="D53" s="23"/>
      <c r="E53" s="23"/>
      <c r="F53" s="23"/>
      <c r="G53" s="23"/>
      <c r="H53" s="23"/>
      <c r="I53" s="23"/>
      <c r="J53" s="23"/>
      <c r="K53" s="23"/>
      <c r="L53" s="23"/>
      <c r="M53" s="23"/>
      <c r="N53" s="23"/>
    </row>
    <row r="54" spans="2:14" s="18" customFormat="1" ht="12" x14ac:dyDescent="0.3">
      <c r="B54" s="23"/>
      <c r="C54" s="23"/>
      <c r="D54" s="23"/>
      <c r="E54" s="23"/>
      <c r="F54" s="23"/>
      <c r="G54" s="23"/>
      <c r="H54" s="23"/>
      <c r="I54" s="23"/>
      <c r="J54" s="23"/>
      <c r="K54" s="23"/>
      <c r="L54" s="23"/>
      <c r="M54" s="23"/>
      <c r="N54" s="23"/>
    </row>
    <row r="55" spans="2:14" s="18" customFormat="1" ht="12" x14ac:dyDescent="0.3">
      <c r="B55" s="23"/>
      <c r="C55" s="23"/>
      <c r="D55" s="23"/>
      <c r="E55" s="23"/>
      <c r="F55" s="23"/>
      <c r="G55" s="23"/>
      <c r="H55" s="23"/>
      <c r="I55" s="23"/>
      <c r="J55" s="23"/>
      <c r="K55" s="23"/>
      <c r="L55" s="23"/>
      <c r="M55" s="23"/>
      <c r="N55" s="23"/>
    </row>
    <row r="56" spans="2:14" s="18" customFormat="1" ht="12" x14ac:dyDescent="0.3">
      <c r="B56" s="23"/>
      <c r="C56" s="23"/>
      <c r="D56" s="23"/>
      <c r="E56" s="23"/>
      <c r="F56" s="23"/>
      <c r="G56" s="23"/>
      <c r="H56" s="23"/>
      <c r="I56" s="23"/>
      <c r="J56" s="23"/>
      <c r="K56" s="23"/>
      <c r="L56" s="23"/>
      <c r="M56" s="23"/>
      <c r="N56" s="23"/>
    </row>
    <row r="57" spans="2:14" s="18" customFormat="1" ht="11.5" x14ac:dyDescent="0.25"/>
    <row r="58" spans="2:14" s="18" customFormat="1" ht="11.5" x14ac:dyDescent="0.25"/>
    <row r="59" spans="2:14" s="18" customFormat="1" ht="11.5" x14ac:dyDescent="0.25"/>
    <row r="60" spans="2:14" s="18" customFormat="1" ht="11.5" x14ac:dyDescent="0.25"/>
    <row r="61" spans="2:14" s="18" customFormat="1" ht="11.5" x14ac:dyDescent="0.25"/>
    <row r="62" spans="2:14" s="18" customFormat="1" ht="11.5" x14ac:dyDescent="0.25"/>
    <row r="63" spans="2:14" s="18" customFormat="1" ht="11.5" x14ac:dyDescent="0.25"/>
    <row r="64" spans="2:14" s="18" customFormat="1" ht="11.5" x14ac:dyDescent="0.25"/>
    <row r="65" s="18" customFormat="1" ht="11.5" x14ac:dyDescent="0.25"/>
    <row r="66" s="18" customFormat="1" ht="11.5" x14ac:dyDescent="0.25"/>
    <row r="67" s="18" customFormat="1" ht="11.5" x14ac:dyDescent="0.25"/>
    <row r="68" s="22" customFormat="1" ht="11.5" x14ac:dyDescent="0.25"/>
    <row r="69" s="22" customFormat="1" ht="11.5" x14ac:dyDescent="0.25"/>
    <row r="70" s="22" customFormat="1" ht="11.5" x14ac:dyDescent="0.25"/>
    <row r="71" s="22" customFormat="1" ht="11.5" x14ac:dyDescent="0.25"/>
    <row r="72" s="22" customFormat="1" ht="11.5" x14ac:dyDescent="0.25"/>
    <row r="73" s="22" customFormat="1" ht="11.5" x14ac:dyDescent="0.25"/>
    <row r="74" s="22" customFormat="1" ht="11.5" x14ac:dyDescent="0.25"/>
    <row r="75" s="22" customFormat="1" ht="11.5" x14ac:dyDescent="0.25"/>
  </sheetData>
  <mergeCells count="6">
    <mergeCell ref="B6:C6"/>
    <mergeCell ref="B25:O30"/>
    <mergeCell ref="D9:G9"/>
    <mergeCell ref="H9:K9"/>
    <mergeCell ref="L9:O9"/>
    <mergeCell ref="D7:O7"/>
  </mergeCells>
  <pageMargins left="0.7" right="0.7" top="0.75" bottom="0.75" header="0.3" footer="0.3"/>
  <pageSetup orientation="landscape"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B7218-6C88-4D7A-9FB1-9C25E6D74DEB}">
  <sheetPr>
    <tabColor rgb="FF7030A0"/>
    <pageSetUpPr fitToPage="1"/>
  </sheetPr>
  <dimension ref="A1:E71"/>
  <sheetViews>
    <sheetView showGridLines="0" zoomScale="90" zoomScaleNormal="90" zoomScaleSheetLayoutView="100" workbookViewId="0">
      <selection activeCell="B5" sqref="B5:E28"/>
    </sheetView>
  </sheetViews>
  <sheetFormatPr baseColWidth="10" defaultColWidth="10.26953125" defaultRowHeight="15.5" x14ac:dyDescent="0.35"/>
  <cols>
    <col min="1" max="1" width="5.7265625" style="13" customWidth="1"/>
    <col min="2" max="2" width="10.26953125" style="13"/>
    <col min="3" max="3" width="42.26953125" style="13" customWidth="1"/>
    <col min="4" max="4" width="16.1796875" style="13" customWidth="1"/>
    <col min="5" max="16384" width="10.26953125" style="13"/>
  </cols>
  <sheetData>
    <row r="1" spans="1:5" ht="11.25" customHeight="1" x14ac:dyDescent="0.35">
      <c r="B1" s="15"/>
      <c r="C1" s="15"/>
      <c r="D1" s="15"/>
      <c r="E1" s="15"/>
    </row>
    <row r="2" spans="1:5" ht="11.25" customHeight="1" x14ac:dyDescent="0.35">
      <c r="B2" s="15"/>
      <c r="C2" s="15"/>
      <c r="D2" s="15"/>
      <c r="E2" s="15"/>
    </row>
    <row r="3" spans="1:5" ht="11.25" customHeight="1" x14ac:dyDescent="0.35"/>
    <row r="4" spans="1:5" ht="11.25" customHeight="1" x14ac:dyDescent="0.35">
      <c r="B4" s="6"/>
      <c r="C4" s="6"/>
      <c r="D4" s="6"/>
    </row>
    <row r="5" spans="1:5" ht="16.899999999999999" customHeight="1" x14ac:dyDescent="0.35">
      <c r="A5" s="16"/>
      <c r="B5" s="14" t="s">
        <v>721</v>
      </c>
      <c r="C5" s="6"/>
      <c r="D5" s="6"/>
    </row>
    <row r="6" spans="1:5" ht="15" customHeight="1" x14ac:dyDescent="0.35">
      <c r="A6" s="16"/>
      <c r="B6" s="307" t="str">
        <f>'KM1'!$B$6</f>
        <v>Cifras en millones de pesos chilenos (CLP$)</v>
      </c>
      <c r="C6" s="307"/>
      <c r="D6" s="6"/>
    </row>
    <row r="7" spans="1:5" s="22" customFormat="1" ht="12" customHeight="1" x14ac:dyDescent="0.25">
      <c r="D7" s="31" t="s">
        <v>106</v>
      </c>
    </row>
    <row r="8" spans="1:5" s="22" customFormat="1" ht="12" customHeight="1" x14ac:dyDescent="0.25">
      <c r="D8" s="31" t="str">
        <f>[9]MR1!D8</f>
        <v>APR en Dic-24</v>
      </c>
    </row>
    <row r="9" spans="1:5" s="18" customFormat="1" ht="11.5" x14ac:dyDescent="0.25">
      <c r="B9" s="40">
        <v>1</v>
      </c>
      <c r="C9" s="41" t="s">
        <v>722</v>
      </c>
      <c r="D9" s="42">
        <f>[9]MR1!D9</f>
        <v>136640.58992500001</v>
      </c>
    </row>
    <row r="10" spans="1:5" s="18" customFormat="1" ht="11.5" x14ac:dyDescent="0.25">
      <c r="B10" s="40">
        <v>2</v>
      </c>
      <c r="C10" s="41" t="s">
        <v>723</v>
      </c>
      <c r="D10" s="42">
        <f>[9]MR1!D10</f>
        <v>1.166725</v>
      </c>
    </row>
    <row r="11" spans="1:5" s="18" customFormat="1" ht="11.5" x14ac:dyDescent="0.25">
      <c r="B11" s="40">
        <v>3</v>
      </c>
      <c r="C11" s="41" t="s">
        <v>724</v>
      </c>
      <c r="D11" s="42">
        <f>[9]MR1!D11</f>
        <v>4639.7863625</v>
      </c>
    </row>
    <row r="12" spans="1:5" s="18" customFormat="1" ht="11.5" x14ac:dyDescent="0.25">
      <c r="B12" s="40">
        <v>4</v>
      </c>
      <c r="C12" s="41" t="s">
        <v>725</v>
      </c>
      <c r="D12" s="42">
        <f>[9]MR1!D12</f>
        <v>0</v>
      </c>
    </row>
    <row r="13" spans="1:5" s="18" customFormat="1" ht="11.5" x14ac:dyDescent="0.25">
      <c r="B13" s="40">
        <v>5</v>
      </c>
      <c r="C13" s="41" t="s">
        <v>726</v>
      </c>
      <c r="D13" s="42">
        <f>[9]MR1!D13</f>
        <v>0</v>
      </c>
    </row>
    <row r="14" spans="1:5" s="18" customFormat="1" ht="11.5" x14ac:dyDescent="0.25">
      <c r="B14" s="40">
        <v>6</v>
      </c>
      <c r="C14" s="41" t="s">
        <v>727</v>
      </c>
      <c r="D14" s="42">
        <f>[9]MR1!D14</f>
        <v>0</v>
      </c>
    </row>
    <row r="15" spans="1:5" s="18" customFormat="1" ht="11.5" x14ac:dyDescent="0.25">
      <c r="B15" s="40">
        <v>7</v>
      </c>
      <c r="C15" s="41" t="s">
        <v>728</v>
      </c>
      <c r="D15" s="42">
        <f>[9]MR1!D15</f>
        <v>0</v>
      </c>
    </row>
    <row r="16" spans="1:5" s="18" customFormat="1" ht="11.5" x14ac:dyDescent="0.25">
      <c r="B16" s="40">
        <v>8</v>
      </c>
      <c r="C16" s="41" t="s">
        <v>218</v>
      </c>
      <c r="D16" s="42">
        <f>[9]MR1!D16</f>
        <v>0</v>
      </c>
    </row>
    <row r="17" spans="2:4" s="18" customFormat="1" ht="11.5" x14ac:dyDescent="0.25">
      <c r="B17" s="40">
        <v>9</v>
      </c>
      <c r="C17" s="44" t="s">
        <v>271</v>
      </c>
      <c r="D17" s="145">
        <f>[9]MR1!D17</f>
        <v>141281.54301249998</v>
      </c>
    </row>
    <row r="18" spans="2:4" s="18" customFormat="1" ht="12" thickBot="1" x14ac:dyDescent="0.3"/>
    <row r="19" spans="2:4" s="18" customFormat="1" ht="3.75" customHeight="1" x14ac:dyDescent="0.25">
      <c r="B19" s="29"/>
      <c r="C19" s="29"/>
      <c r="D19" s="29"/>
    </row>
    <row r="20" spans="2:4" s="18" customFormat="1" ht="12" x14ac:dyDescent="0.3">
      <c r="B20" s="28" t="s">
        <v>178</v>
      </c>
      <c r="C20" s="22"/>
      <c r="D20" s="23"/>
    </row>
    <row r="21" spans="2:4" s="18" customFormat="1" ht="15" customHeight="1" x14ac:dyDescent="0.25">
      <c r="B21" s="363"/>
      <c r="C21" s="364"/>
      <c r="D21" s="365"/>
    </row>
    <row r="22" spans="2:4" s="18" customFormat="1" ht="15" customHeight="1" x14ac:dyDescent="0.25">
      <c r="B22" s="366"/>
      <c r="C22" s="367"/>
      <c r="D22" s="368"/>
    </row>
    <row r="23" spans="2:4" s="18" customFormat="1" ht="15" customHeight="1" x14ac:dyDescent="0.25">
      <c r="B23" s="366"/>
      <c r="C23" s="367"/>
      <c r="D23" s="368"/>
    </row>
    <row r="24" spans="2:4" s="18" customFormat="1" ht="15" customHeight="1" x14ac:dyDescent="0.25">
      <c r="B24" s="366"/>
      <c r="C24" s="367"/>
      <c r="D24" s="368"/>
    </row>
    <row r="25" spans="2:4" s="18" customFormat="1" ht="15" customHeight="1" x14ac:dyDescent="0.25">
      <c r="B25" s="366"/>
      <c r="C25" s="367"/>
      <c r="D25" s="368"/>
    </row>
    <row r="26" spans="2:4" s="18" customFormat="1" ht="15" customHeight="1" x14ac:dyDescent="0.25">
      <c r="B26" s="369"/>
      <c r="C26" s="370"/>
      <c r="D26" s="371"/>
    </row>
    <row r="27" spans="2:4" s="18" customFormat="1" ht="12.5" thickBot="1" x14ac:dyDescent="0.35">
      <c r="D27" s="23"/>
    </row>
    <row r="28" spans="2:4" s="18" customFormat="1" ht="11.5" x14ac:dyDescent="0.25">
      <c r="B28" s="29"/>
      <c r="C28" s="29"/>
      <c r="D28" s="29"/>
    </row>
    <row r="29" spans="2:4" s="18" customFormat="1" ht="12" x14ac:dyDescent="0.3">
      <c r="B29" s="23"/>
      <c r="C29" s="23"/>
      <c r="D29" s="23"/>
    </row>
    <row r="30" spans="2:4" s="18" customFormat="1" ht="12" x14ac:dyDescent="0.3">
      <c r="B30" s="23"/>
      <c r="C30" s="23"/>
      <c r="D30" s="23"/>
    </row>
    <row r="31" spans="2:4" s="18" customFormat="1" ht="12" x14ac:dyDescent="0.3">
      <c r="B31" s="23"/>
      <c r="C31" s="23"/>
      <c r="D31" s="23"/>
    </row>
    <row r="32" spans="2:4" s="18" customFormat="1" ht="12" x14ac:dyDescent="0.3">
      <c r="B32" s="23"/>
      <c r="C32" s="23"/>
      <c r="D32" s="23"/>
    </row>
    <row r="33" spans="2:4" s="18" customFormat="1" ht="12" x14ac:dyDescent="0.3">
      <c r="B33" s="23"/>
      <c r="C33" s="23"/>
      <c r="D33" s="23"/>
    </row>
    <row r="34" spans="2:4" s="18" customFormat="1" ht="12" x14ac:dyDescent="0.3">
      <c r="B34" s="23"/>
      <c r="C34" s="23"/>
      <c r="D34" s="23"/>
    </row>
    <row r="35" spans="2:4" s="18" customFormat="1" ht="12" x14ac:dyDescent="0.3">
      <c r="B35" s="23"/>
      <c r="C35" s="23"/>
      <c r="D35" s="23"/>
    </row>
    <row r="36" spans="2:4" s="18" customFormat="1" ht="12" x14ac:dyDescent="0.3">
      <c r="B36" s="23"/>
      <c r="C36" s="23"/>
      <c r="D36" s="23"/>
    </row>
    <row r="37" spans="2:4" s="18" customFormat="1" ht="12" x14ac:dyDescent="0.3">
      <c r="B37" s="23"/>
      <c r="C37" s="23"/>
      <c r="D37" s="23"/>
    </row>
    <row r="38" spans="2:4" s="18" customFormat="1" ht="12" x14ac:dyDescent="0.3">
      <c r="B38" s="23"/>
      <c r="C38" s="23"/>
      <c r="D38" s="23"/>
    </row>
    <row r="39" spans="2:4" s="18" customFormat="1" ht="12" x14ac:dyDescent="0.3">
      <c r="B39" s="23"/>
      <c r="C39" s="23"/>
      <c r="D39" s="23"/>
    </row>
    <row r="40" spans="2:4" s="18" customFormat="1" ht="12" x14ac:dyDescent="0.3">
      <c r="B40" s="23"/>
      <c r="C40" s="23"/>
      <c r="D40" s="23"/>
    </row>
    <row r="41" spans="2:4" s="18" customFormat="1" ht="12" x14ac:dyDescent="0.3">
      <c r="B41" s="23"/>
      <c r="C41" s="23"/>
      <c r="D41" s="23"/>
    </row>
    <row r="42" spans="2:4" s="18" customFormat="1" ht="12" x14ac:dyDescent="0.3">
      <c r="B42" s="23"/>
      <c r="C42" s="23"/>
      <c r="D42" s="23"/>
    </row>
    <row r="43" spans="2:4" s="18" customFormat="1" ht="12" x14ac:dyDescent="0.3">
      <c r="B43" s="23"/>
      <c r="C43" s="23"/>
      <c r="D43" s="23"/>
    </row>
    <row r="44" spans="2:4" s="18" customFormat="1" ht="12" x14ac:dyDescent="0.3">
      <c r="B44" s="23"/>
      <c r="C44" s="23"/>
      <c r="D44" s="23"/>
    </row>
    <row r="45" spans="2:4" s="18" customFormat="1" ht="12" x14ac:dyDescent="0.3">
      <c r="B45" s="23"/>
      <c r="C45" s="23"/>
      <c r="D45" s="23"/>
    </row>
    <row r="46" spans="2:4" s="18" customFormat="1" ht="12" x14ac:dyDescent="0.3">
      <c r="B46" s="23"/>
      <c r="C46" s="23"/>
      <c r="D46" s="23"/>
    </row>
    <row r="47" spans="2:4" s="18" customFormat="1" ht="12" x14ac:dyDescent="0.3">
      <c r="B47" s="23"/>
      <c r="C47" s="23"/>
      <c r="D47" s="23"/>
    </row>
    <row r="48" spans="2:4" s="18" customFormat="1" ht="12" x14ac:dyDescent="0.3">
      <c r="B48" s="23"/>
      <c r="C48" s="23"/>
      <c r="D48" s="23"/>
    </row>
    <row r="49" spans="2:4" s="18" customFormat="1" ht="12" x14ac:dyDescent="0.3">
      <c r="B49" s="23"/>
      <c r="C49" s="23"/>
      <c r="D49" s="23"/>
    </row>
    <row r="50" spans="2:4" s="18" customFormat="1" ht="12" x14ac:dyDescent="0.3">
      <c r="B50" s="23"/>
      <c r="C50" s="23"/>
      <c r="D50" s="23"/>
    </row>
    <row r="51" spans="2:4" s="18" customFormat="1" ht="12" x14ac:dyDescent="0.3">
      <c r="B51" s="23"/>
      <c r="C51" s="23"/>
      <c r="D51" s="23"/>
    </row>
    <row r="52" spans="2:4" s="18" customFormat="1" ht="12" x14ac:dyDescent="0.3">
      <c r="B52" s="23"/>
      <c r="C52" s="23"/>
      <c r="D52" s="23"/>
    </row>
    <row r="53" spans="2:4" s="18" customFormat="1" ht="11.5" x14ac:dyDescent="0.25"/>
    <row r="54" spans="2:4" s="18" customFormat="1" ht="11.5" x14ac:dyDescent="0.25"/>
    <row r="55" spans="2:4" s="18" customFormat="1" ht="11.5" x14ac:dyDescent="0.25"/>
    <row r="56" spans="2:4" s="18" customFormat="1" ht="11.5" x14ac:dyDescent="0.25"/>
    <row r="57" spans="2:4" s="18" customFormat="1" ht="11.5" x14ac:dyDescent="0.25"/>
    <row r="58" spans="2:4" s="18" customFormat="1" ht="11.5" x14ac:dyDescent="0.25"/>
    <row r="59" spans="2:4" s="18" customFormat="1" ht="11.5" x14ac:dyDescent="0.25"/>
    <row r="60" spans="2:4" s="18" customFormat="1" ht="11.5" x14ac:dyDescent="0.25"/>
    <row r="61" spans="2:4" s="18" customFormat="1" ht="11.5" x14ac:dyDescent="0.25"/>
    <row r="62" spans="2:4" s="18" customFormat="1" ht="11.5" x14ac:dyDescent="0.25"/>
    <row r="63" spans="2:4" s="18" customFormat="1" ht="11.5" x14ac:dyDescent="0.25"/>
    <row r="64" spans="2:4" s="22" customFormat="1" ht="11.5" x14ac:dyDescent="0.25"/>
    <row r="65" s="22" customFormat="1" ht="11.5" x14ac:dyDescent="0.25"/>
    <row r="66" s="22" customFormat="1" ht="11.5" x14ac:dyDescent="0.25"/>
    <row r="67" s="22" customFormat="1" ht="11.5" x14ac:dyDescent="0.25"/>
    <row r="68" s="22" customFormat="1" ht="11.5" x14ac:dyDescent="0.25"/>
    <row r="69" s="22" customFormat="1" ht="11.5" x14ac:dyDescent="0.25"/>
    <row r="70" s="22" customFormat="1" ht="11.5" x14ac:dyDescent="0.25"/>
    <row r="71" s="22" customFormat="1" ht="11.5" x14ac:dyDescent="0.25"/>
  </sheetData>
  <mergeCells count="2">
    <mergeCell ref="B6:C6"/>
    <mergeCell ref="B21:D26"/>
  </mergeCells>
  <pageMargins left="0.7" right="0.7" top="0.75" bottom="0.75" header="0.3" footer="0.3"/>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374B-F4ED-4BB4-A913-E562003E8BC2}">
  <sheetPr>
    <tabColor rgb="FF7030A0"/>
    <pageSetUpPr fitToPage="1"/>
  </sheetPr>
  <dimension ref="A1:O78"/>
  <sheetViews>
    <sheetView showGridLines="0" zoomScale="90" zoomScaleNormal="90" workbookViewId="0">
      <selection activeCell="B5" sqref="B5:N34"/>
    </sheetView>
  </sheetViews>
  <sheetFormatPr baseColWidth="10" defaultColWidth="10.26953125" defaultRowHeight="15.5" x14ac:dyDescent="0.35"/>
  <cols>
    <col min="1" max="1" width="5.7265625" style="13" customWidth="1"/>
    <col min="2" max="2" width="10.26953125" style="13"/>
    <col min="3" max="3" width="80.54296875" style="97" customWidth="1"/>
    <col min="4" max="13" width="7.1796875" style="13" customWidth="1"/>
    <col min="14" max="14" width="12.81640625" style="13" customWidth="1"/>
    <col min="15" max="16384" width="10.26953125" style="13"/>
  </cols>
  <sheetData>
    <row r="1" spans="1:15" ht="11.25" customHeight="1" x14ac:dyDescent="0.35">
      <c r="B1" s="15"/>
      <c r="C1" s="96"/>
      <c r="D1" s="15"/>
      <c r="E1" s="15"/>
      <c r="F1" s="15"/>
      <c r="G1" s="15"/>
      <c r="H1" s="15"/>
      <c r="I1" s="15"/>
      <c r="J1" s="15"/>
      <c r="K1" s="15"/>
      <c r="L1" s="15"/>
      <c r="M1" s="15"/>
      <c r="N1" s="15"/>
      <c r="O1" s="15"/>
    </row>
    <row r="2" spans="1:15" ht="11.25" customHeight="1" x14ac:dyDescent="0.35">
      <c r="B2" s="15"/>
      <c r="C2" s="96"/>
      <c r="D2" s="15"/>
      <c r="E2" s="15"/>
      <c r="F2" s="15"/>
      <c r="G2" s="15"/>
      <c r="H2" s="15"/>
      <c r="I2" s="15"/>
      <c r="J2" s="15"/>
      <c r="K2" s="15"/>
      <c r="L2" s="15"/>
      <c r="M2" s="15"/>
      <c r="N2" s="15"/>
      <c r="O2" s="15"/>
    </row>
    <row r="3" spans="1:15" ht="11.25" customHeight="1" x14ac:dyDescent="0.35"/>
    <row r="4" spans="1:15" ht="11.25" customHeight="1" x14ac:dyDescent="0.35">
      <c r="B4" s="6"/>
      <c r="C4" s="152"/>
      <c r="D4" s="6"/>
    </row>
    <row r="5" spans="1:15" ht="16.899999999999999" customHeight="1" x14ac:dyDescent="0.35">
      <c r="A5" s="16"/>
      <c r="B5" s="14" t="s">
        <v>729</v>
      </c>
      <c r="C5" s="152"/>
      <c r="D5" s="6"/>
    </row>
    <row r="6" spans="1:15" ht="15" customHeight="1" x14ac:dyDescent="0.35">
      <c r="A6" s="16"/>
      <c r="B6" s="307" t="str">
        <f>'KM1'!$B$6</f>
        <v>Cifras en millones de pesos chilenos (CLP$)</v>
      </c>
      <c r="C6" s="307"/>
      <c r="D6" s="6"/>
    </row>
    <row r="7" spans="1:15" s="22" customFormat="1" ht="12" customHeight="1" x14ac:dyDescent="0.25">
      <c r="C7" s="109"/>
      <c r="D7" s="31" t="s">
        <v>106</v>
      </c>
      <c r="E7" s="31" t="s">
        <v>107</v>
      </c>
      <c r="F7" s="31" t="s">
        <v>180</v>
      </c>
      <c r="G7" s="31" t="s">
        <v>209</v>
      </c>
      <c r="H7" s="31" t="s">
        <v>210</v>
      </c>
      <c r="I7" s="31" t="s">
        <v>211</v>
      </c>
      <c r="J7" s="31" t="s">
        <v>212</v>
      </c>
      <c r="K7" s="31" t="s">
        <v>641</v>
      </c>
      <c r="L7" s="31" t="s">
        <v>642</v>
      </c>
      <c r="M7" s="31" t="s">
        <v>643</v>
      </c>
      <c r="N7" s="31" t="s">
        <v>702</v>
      </c>
    </row>
    <row r="8" spans="1:15" s="22" customFormat="1" ht="23" x14ac:dyDescent="0.25">
      <c r="C8" s="109"/>
      <c r="D8" s="238">
        <f>[10]OR1!D14</f>
        <v>2024</v>
      </c>
      <c r="E8" s="238">
        <f>[10]OR1!E14</f>
        <v>2023</v>
      </c>
      <c r="F8" s="238">
        <f>[10]OR1!F14</f>
        <v>2022</v>
      </c>
      <c r="G8" s="238">
        <f>[10]OR1!G14</f>
        <v>2021</v>
      </c>
      <c r="H8" s="238">
        <f>[10]OR1!H14</f>
        <v>2020</v>
      </c>
      <c r="I8" s="238">
        <f>[10]OR1!I14</f>
        <v>2019</v>
      </c>
      <c r="J8" s="238">
        <f>[10]OR1!J14</f>
        <v>2018</v>
      </c>
      <c r="K8" s="238">
        <f>[10]OR1!K14</f>
        <v>2017</v>
      </c>
      <c r="L8" s="238">
        <f>[10]OR1!L14</f>
        <v>2016</v>
      </c>
      <c r="M8" s="238">
        <f>[10]OR1!M14</f>
        <v>2015</v>
      </c>
      <c r="N8" s="55" t="s">
        <v>730</v>
      </c>
    </row>
    <row r="9" spans="1:15" s="18" customFormat="1" ht="11.5" x14ac:dyDescent="0.25">
      <c r="B9" s="216"/>
      <c r="C9" s="222"/>
      <c r="D9" s="217"/>
      <c r="E9" s="217"/>
      <c r="F9" s="217"/>
      <c r="G9" s="217"/>
      <c r="H9" s="217"/>
      <c r="I9" s="217"/>
      <c r="J9" s="217"/>
      <c r="K9" s="217"/>
      <c r="L9" s="217"/>
      <c r="M9" s="217"/>
      <c r="N9" s="218"/>
    </row>
    <row r="10" spans="1:15" s="18" customFormat="1" ht="11.5" x14ac:dyDescent="0.25">
      <c r="B10" s="20">
        <v>1</v>
      </c>
      <c r="C10" s="163" t="s">
        <v>731</v>
      </c>
      <c r="D10" s="33">
        <f>[10]OR1!D16</f>
        <v>1817</v>
      </c>
      <c r="E10" s="33">
        <f>[10]OR1!E16</f>
        <v>2432</v>
      </c>
      <c r="F10" s="33">
        <f>[10]OR1!F16</f>
        <v>8698</v>
      </c>
      <c r="G10" s="33">
        <f>[10]OR1!G16</f>
        <v>1003</v>
      </c>
      <c r="H10" s="33">
        <f>[10]OR1!H16</f>
        <v>1081</v>
      </c>
      <c r="I10" s="33">
        <f>[10]OR1!I16</f>
        <v>6396</v>
      </c>
      <c r="J10" s="33">
        <f>[10]OR1!J16</f>
        <v>615</v>
      </c>
      <c r="K10" s="33">
        <f>[10]OR1!K16</f>
        <v>766</v>
      </c>
      <c r="L10" s="33"/>
      <c r="M10" s="33"/>
      <c r="N10" s="33">
        <f>[10]OR1!N16</f>
        <v>2851</v>
      </c>
    </row>
    <row r="11" spans="1:15" s="18" customFormat="1" ht="11.5" x14ac:dyDescent="0.25">
      <c r="B11" s="20">
        <v>2</v>
      </c>
      <c r="C11" s="163" t="s">
        <v>732</v>
      </c>
      <c r="D11" s="33">
        <f>[10]OR1!D17</f>
        <v>2626</v>
      </c>
      <c r="E11" s="33">
        <f>[10]OR1!E17</f>
        <v>2184</v>
      </c>
      <c r="F11" s="33">
        <f>[10]OR1!F17</f>
        <v>1806</v>
      </c>
      <c r="G11" s="33">
        <f>[10]OR1!G17</f>
        <v>1795</v>
      </c>
      <c r="H11" s="33">
        <f>[10]OR1!H17</f>
        <v>1370</v>
      </c>
      <c r="I11" s="33">
        <f>[10]OR1!I17</f>
        <v>438</v>
      </c>
      <c r="J11" s="33">
        <f>[10]OR1!J17</f>
        <v>447</v>
      </c>
      <c r="K11" s="33">
        <f>[10]OR1!K17</f>
        <v>7917</v>
      </c>
      <c r="L11" s="33"/>
      <c r="M11" s="33"/>
      <c r="N11" s="33">
        <f>[10]OR1!N17</f>
        <v>2322.875</v>
      </c>
    </row>
    <row r="12" spans="1:15" s="18" customFormat="1" ht="11.5" x14ac:dyDescent="0.25">
      <c r="B12" s="34">
        <v>3</v>
      </c>
      <c r="C12" s="164" t="s">
        <v>733</v>
      </c>
      <c r="D12" s="38"/>
      <c r="E12" s="38"/>
      <c r="F12" s="38"/>
      <c r="G12" s="38"/>
      <c r="H12" s="38"/>
      <c r="I12" s="38"/>
      <c r="J12" s="38"/>
      <c r="K12" s="38"/>
      <c r="L12" s="38"/>
      <c r="M12" s="38"/>
      <c r="N12" s="38"/>
    </row>
    <row r="13" spans="1:15" s="18" customFormat="1" ht="11.5" x14ac:dyDescent="0.25">
      <c r="B13" s="34">
        <v>4</v>
      </c>
      <c r="C13" s="164" t="s">
        <v>734</v>
      </c>
      <c r="D13" s="38"/>
      <c r="E13" s="38"/>
      <c r="F13" s="38"/>
      <c r="G13" s="38"/>
      <c r="H13" s="38"/>
      <c r="I13" s="38"/>
      <c r="J13" s="38"/>
      <c r="K13" s="38"/>
      <c r="L13" s="38"/>
      <c r="M13" s="38"/>
      <c r="N13" s="38"/>
    </row>
    <row r="14" spans="1:15" s="18" customFormat="1" ht="11.5" x14ac:dyDescent="0.25">
      <c r="B14" s="34">
        <v>5</v>
      </c>
      <c r="C14" s="164" t="s">
        <v>735</v>
      </c>
      <c r="D14" s="38"/>
      <c r="E14" s="38"/>
      <c r="F14" s="38"/>
      <c r="G14" s="38"/>
      <c r="H14" s="38"/>
      <c r="I14" s="38"/>
      <c r="J14" s="38"/>
      <c r="K14" s="38"/>
      <c r="L14" s="38"/>
      <c r="M14" s="38"/>
      <c r="N14" s="38"/>
    </row>
    <row r="15" spans="1:15" s="18" customFormat="1" ht="11.5" x14ac:dyDescent="0.25">
      <c r="B15" s="213"/>
      <c r="C15" s="223"/>
      <c r="D15" s="214"/>
      <c r="E15" s="214"/>
      <c r="F15" s="214"/>
      <c r="G15" s="214"/>
      <c r="H15" s="214"/>
      <c r="I15" s="214"/>
      <c r="J15" s="214"/>
      <c r="K15" s="214"/>
      <c r="L15" s="214"/>
      <c r="M15" s="214"/>
      <c r="N15" s="215"/>
    </row>
    <row r="16" spans="1:15" s="18" customFormat="1" ht="11.5" x14ac:dyDescent="0.25">
      <c r="B16" s="34">
        <v>6</v>
      </c>
      <c r="C16" s="164" t="s">
        <v>736</v>
      </c>
      <c r="D16" s="38"/>
      <c r="E16" s="38"/>
      <c r="F16" s="38"/>
      <c r="G16" s="38"/>
      <c r="H16" s="38"/>
      <c r="I16" s="38"/>
      <c r="J16" s="38"/>
      <c r="K16" s="38"/>
      <c r="L16" s="38"/>
      <c r="M16" s="38"/>
      <c r="N16" s="38"/>
    </row>
    <row r="17" spans="2:14" s="18" customFormat="1" ht="11.5" x14ac:dyDescent="0.25">
      <c r="B17" s="34">
        <v>7</v>
      </c>
      <c r="C17" s="164" t="s">
        <v>732</v>
      </c>
      <c r="D17" s="38"/>
      <c r="E17" s="38"/>
      <c r="F17" s="38"/>
      <c r="G17" s="38"/>
      <c r="H17" s="38"/>
      <c r="I17" s="38"/>
      <c r="J17" s="38"/>
      <c r="K17" s="38"/>
      <c r="L17" s="38"/>
      <c r="M17" s="38"/>
      <c r="N17" s="38"/>
    </row>
    <row r="18" spans="2:14" s="18" customFormat="1" ht="11.5" x14ac:dyDescent="0.25">
      <c r="B18" s="34">
        <v>8</v>
      </c>
      <c r="C18" s="164" t="s">
        <v>733</v>
      </c>
      <c r="D18" s="38"/>
      <c r="E18" s="38"/>
      <c r="F18" s="38"/>
      <c r="G18" s="38"/>
      <c r="H18" s="38"/>
      <c r="I18" s="38"/>
      <c r="J18" s="38"/>
      <c r="K18" s="38"/>
      <c r="L18" s="38"/>
      <c r="M18" s="38"/>
      <c r="N18" s="38"/>
    </row>
    <row r="19" spans="2:14" s="18" customFormat="1" ht="11.5" x14ac:dyDescent="0.25">
      <c r="B19" s="34">
        <v>9</v>
      </c>
      <c r="C19" s="164" t="s">
        <v>734</v>
      </c>
      <c r="D19" s="38"/>
      <c r="E19" s="38"/>
      <c r="F19" s="38"/>
      <c r="G19" s="38"/>
      <c r="H19" s="38"/>
      <c r="I19" s="38"/>
      <c r="J19" s="38"/>
      <c r="K19" s="38"/>
      <c r="L19" s="38"/>
      <c r="M19" s="38"/>
      <c r="N19" s="38"/>
    </row>
    <row r="20" spans="2:14" s="18" customFormat="1" ht="11.5" x14ac:dyDescent="0.25">
      <c r="B20" s="34">
        <v>10</v>
      </c>
      <c r="C20" s="164" t="s">
        <v>735</v>
      </c>
      <c r="D20" s="38"/>
      <c r="E20" s="38"/>
      <c r="F20" s="38"/>
      <c r="G20" s="38"/>
      <c r="H20" s="38"/>
      <c r="I20" s="38"/>
      <c r="J20" s="38"/>
      <c r="K20" s="38"/>
      <c r="L20" s="38"/>
      <c r="M20" s="38"/>
      <c r="N20" s="38"/>
    </row>
    <row r="21" spans="2:14" s="18" customFormat="1" ht="11.5" x14ac:dyDescent="0.25">
      <c r="B21" s="219" t="s">
        <v>737</v>
      </c>
      <c r="C21" s="224"/>
      <c r="D21" s="220"/>
      <c r="E21" s="220"/>
      <c r="F21" s="220"/>
      <c r="G21" s="220"/>
      <c r="H21" s="220"/>
      <c r="I21" s="220"/>
      <c r="J21" s="220"/>
      <c r="K21" s="220"/>
      <c r="L21" s="220"/>
      <c r="M21" s="220"/>
      <c r="N21" s="221"/>
    </row>
    <row r="22" spans="2:14" s="18" customFormat="1" ht="11.5" x14ac:dyDescent="0.25">
      <c r="B22" s="20">
        <v>11</v>
      </c>
      <c r="C22" s="163" t="s">
        <v>738</v>
      </c>
      <c r="D22" s="33" t="str">
        <f>[10]OR1!D28</f>
        <v>no</v>
      </c>
      <c r="E22" s="33" t="str">
        <f>[10]OR1!E28</f>
        <v>no</v>
      </c>
      <c r="F22" s="33" t="str">
        <f>[10]OR1!F28</f>
        <v>no</v>
      </c>
      <c r="G22" s="33" t="str">
        <f>[10]OR1!G28</f>
        <v>no</v>
      </c>
      <c r="H22" s="33" t="str">
        <f>[10]OR1!H28</f>
        <v>no</v>
      </c>
      <c r="I22" s="33" t="str">
        <f>[10]OR1!I28</f>
        <v>no</v>
      </c>
      <c r="J22" s="33" t="str">
        <f>[10]OR1!J28</f>
        <v>no</v>
      </c>
      <c r="K22" s="33" t="str">
        <f>[10]OR1!K28</f>
        <v>no</v>
      </c>
      <c r="L22" s="33"/>
      <c r="M22" s="33"/>
      <c r="N22" s="33"/>
    </row>
    <row r="23" spans="2:14" s="18" customFormat="1" ht="23" x14ac:dyDescent="0.25">
      <c r="B23" s="20">
        <v>12</v>
      </c>
      <c r="C23" s="163" t="s">
        <v>739</v>
      </c>
      <c r="D23" s="33" t="str">
        <f>[10]OR1!D29</f>
        <v>no</v>
      </c>
      <c r="E23" s="33" t="str">
        <f>[10]OR1!E29</f>
        <v>no</v>
      </c>
      <c r="F23" s="33" t="str">
        <f>[10]OR1!F29</f>
        <v>no</v>
      </c>
      <c r="G23" s="33" t="str">
        <f>[10]OR1!G29</f>
        <v>no</v>
      </c>
      <c r="H23" s="33" t="str">
        <f>[10]OR1!H29</f>
        <v>no</v>
      </c>
      <c r="I23" s="33" t="str">
        <f>[10]OR1!I29</f>
        <v>no</v>
      </c>
      <c r="J23" s="33" t="str">
        <f>[10]OR1!J29</f>
        <v>no</v>
      </c>
      <c r="K23" s="33" t="str">
        <f>[10]OR1!K29</f>
        <v>no</v>
      </c>
      <c r="L23" s="33"/>
      <c r="M23" s="33"/>
      <c r="N23" s="33"/>
    </row>
    <row r="24" spans="2:14" s="18" customFormat="1" ht="23" x14ac:dyDescent="0.25">
      <c r="B24" s="34">
        <v>13</v>
      </c>
      <c r="C24" s="164" t="s">
        <v>740</v>
      </c>
      <c r="D24" s="38"/>
      <c r="E24" s="38"/>
      <c r="F24" s="38"/>
      <c r="G24" s="38"/>
      <c r="H24" s="38"/>
      <c r="I24" s="38"/>
      <c r="J24" s="38"/>
      <c r="K24" s="38"/>
      <c r="L24" s="38"/>
      <c r="M24" s="38"/>
      <c r="N24" s="38"/>
    </row>
    <row r="25" spans="2:14" s="18" customFormat="1" ht="12" thickBot="1" x14ac:dyDescent="0.3">
      <c r="C25" s="153"/>
    </row>
    <row r="26" spans="2:14" s="18" customFormat="1" ht="3.75" customHeight="1" x14ac:dyDescent="0.25">
      <c r="B26" s="29"/>
      <c r="C26" s="29"/>
      <c r="D26" s="29"/>
      <c r="E26" s="29"/>
      <c r="F26" s="29"/>
      <c r="G26" s="29"/>
      <c r="H26" s="29"/>
      <c r="I26" s="29"/>
      <c r="J26" s="29"/>
      <c r="K26" s="29"/>
      <c r="L26" s="29"/>
      <c r="M26" s="29"/>
      <c r="N26" s="29"/>
    </row>
    <row r="27" spans="2:14" s="18" customFormat="1" ht="12" x14ac:dyDescent="0.3">
      <c r="B27" s="28" t="s">
        <v>178</v>
      </c>
      <c r="C27" s="109"/>
      <c r="D27" s="23"/>
      <c r="E27" s="23"/>
      <c r="F27" s="23"/>
      <c r="G27" s="23"/>
      <c r="H27" s="23"/>
      <c r="I27" s="23"/>
      <c r="J27" s="23"/>
      <c r="K27" s="23"/>
      <c r="L27" s="23"/>
      <c r="M27" s="23"/>
      <c r="N27" s="23"/>
    </row>
    <row r="28" spans="2:14" s="18" customFormat="1" ht="15" customHeight="1" x14ac:dyDescent="0.25">
      <c r="B28" s="278"/>
      <c r="C28" s="279"/>
      <c r="D28" s="279"/>
      <c r="E28" s="279"/>
      <c r="F28" s="279"/>
      <c r="G28" s="279"/>
      <c r="H28" s="279"/>
      <c r="I28" s="279"/>
      <c r="J28" s="279"/>
      <c r="K28" s="279"/>
      <c r="L28" s="279"/>
      <c r="M28" s="279"/>
      <c r="N28" s="280"/>
    </row>
    <row r="29" spans="2:14" s="18" customFormat="1" ht="15" customHeight="1" x14ac:dyDescent="0.25">
      <c r="B29" s="281"/>
      <c r="C29" s="282"/>
      <c r="D29" s="282"/>
      <c r="E29" s="282"/>
      <c r="F29" s="282"/>
      <c r="G29" s="282"/>
      <c r="H29" s="282"/>
      <c r="I29" s="282"/>
      <c r="J29" s="282"/>
      <c r="K29" s="282"/>
      <c r="L29" s="282"/>
      <c r="M29" s="282"/>
      <c r="N29" s="283"/>
    </row>
    <row r="30" spans="2:14" s="18" customFormat="1" ht="15" customHeight="1" x14ac:dyDescent="0.25">
      <c r="B30" s="281"/>
      <c r="C30" s="282"/>
      <c r="D30" s="282"/>
      <c r="E30" s="282"/>
      <c r="F30" s="282"/>
      <c r="G30" s="282"/>
      <c r="H30" s="282"/>
      <c r="I30" s="282"/>
      <c r="J30" s="282"/>
      <c r="K30" s="282"/>
      <c r="L30" s="282"/>
      <c r="M30" s="282"/>
      <c r="N30" s="283"/>
    </row>
    <row r="31" spans="2:14" s="18" customFormat="1" ht="15" customHeight="1" x14ac:dyDescent="0.25">
      <c r="B31" s="281"/>
      <c r="C31" s="282"/>
      <c r="D31" s="282"/>
      <c r="E31" s="282"/>
      <c r="F31" s="282"/>
      <c r="G31" s="282"/>
      <c r="H31" s="282"/>
      <c r="I31" s="282"/>
      <c r="J31" s="282"/>
      <c r="K31" s="282"/>
      <c r="L31" s="282"/>
      <c r="M31" s="282"/>
      <c r="N31" s="283"/>
    </row>
    <row r="32" spans="2:14" s="18" customFormat="1" ht="15" customHeight="1" x14ac:dyDescent="0.25">
      <c r="B32" s="281"/>
      <c r="C32" s="282"/>
      <c r="D32" s="282"/>
      <c r="E32" s="282"/>
      <c r="F32" s="282"/>
      <c r="G32" s="282"/>
      <c r="H32" s="282"/>
      <c r="I32" s="282"/>
      <c r="J32" s="282"/>
      <c r="K32" s="282"/>
      <c r="L32" s="282"/>
      <c r="M32" s="282"/>
      <c r="N32" s="283"/>
    </row>
    <row r="33" spans="2:14" s="18" customFormat="1" ht="15" customHeight="1" x14ac:dyDescent="0.25">
      <c r="B33" s="284"/>
      <c r="C33" s="285"/>
      <c r="D33" s="285"/>
      <c r="E33" s="285"/>
      <c r="F33" s="285"/>
      <c r="G33" s="285"/>
      <c r="H33" s="285"/>
      <c r="I33" s="285"/>
      <c r="J33" s="285"/>
      <c r="K33" s="285"/>
      <c r="L33" s="285"/>
      <c r="M33" s="285"/>
      <c r="N33" s="286"/>
    </row>
    <row r="34" spans="2:14" s="18" customFormat="1" ht="12.5" thickBot="1" x14ac:dyDescent="0.35">
      <c r="C34" s="153"/>
      <c r="D34" s="23"/>
      <c r="E34" s="23"/>
      <c r="F34" s="23"/>
      <c r="G34" s="23"/>
      <c r="H34" s="23"/>
      <c r="I34" s="23"/>
      <c r="J34" s="23"/>
      <c r="K34" s="23"/>
      <c r="L34" s="23"/>
      <c r="M34" s="23"/>
      <c r="N34" s="23"/>
    </row>
    <row r="35" spans="2:14" s="18" customFormat="1" ht="11.5" x14ac:dyDescent="0.25">
      <c r="B35" s="29"/>
      <c r="C35" s="29"/>
      <c r="D35" s="29"/>
      <c r="E35" s="29"/>
      <c r="F35" s="29"/>
      <c r="G35" s="29"/>
      <c r="H35" s="29"/>
      <c r="I35" s="29"/>
      <c r="J35" s="29"/>
      <c r="K35" s="29"/>
      <c r="L35" s="29"/>
      <c r="M35" s="29"/>
      <c r="N35" s="29"/>
    </row>
    <row r="36" spans="2:14" s="18" customFormat="1" ht="12" x14ac:dyDescent="0.3">
      <c r="B36" s="23"/>
      <c r="C36" s="157"/>
      <c r="D36" s="23"/>
    </row>
    <row r="37" spans="2:14" s="18" customFormat="1" ht="12" x14ac:dyDescent="0.3">
      <c r="B37" s="23"/>
      <c r="C37" s="157"/>
      <c r="D37" s="23"/>
    </row>
    <row r="38" spans="2:14" s="18" customFormat="1" ht="12" x14ac:dyDescent="0.3">
      <c r="B38" s="23"/>
      <c r="C38" s="157"/>
      <c r="D38" s="23"/>
    </row>
    <row r="39" spans="2:14" s="18" customFormat="1" ht="12" x14ac:dyDescent="0.3">
      <c r="B39" s="23"/>
      <c r="C39" s="157"/>
      <c r="D39" s="23"/>
    </row>
    <row r="40" spans="2:14" s="18" customFormat="1" ht="12" x14ac:dyDescent="0.3">
      <c r="B40" s="23"/>
      <c r="C40" s="157"/>
      <c r="D40" s="23"/>
    </row>
    <row r="41" spans="2:14" s="18" customFormat="1" ht="12" x14ac:dyDescent="0.3">
      <c r="B41" s="23"/>
      <c r="C41" s="157"/>
      <c r="D41" s="23"/>
    </row>
    <row r="42" spans="2:14" s="18" customFormat="1" ht="12" x14ac:dyDescent="0.3">
      <c r="B42" s="23"/>
      <c r="C42" s="157"/>
      <c r="D42" s="23"/>
    </row>
    <row r="43" spans="2:14" s="18" customFormat="1" ht="12" x14ac:dyDescent="0.3">
      <c r="B43" s="23"/>
      <c r="C43" s="157"/>
      <c r="D43" s="23"/>
    </row>
    <row r="44" spans="2:14" s="18" customFormat="1" ht="12" x14ac:dyDescent="0.3">
      <c r="B44" s="23"/>
      <c r="C44" s="157"/>
      <c r="D44" s="23"/>
    </row>
    <row r="45" spans="2:14" s="18" customFormat="1" ht="12" x14ac:dyDescent="0.3">
      <c r="B45" s="23"/>
      <c r="C45" s="157"/>
      <c r="D45" s="23"/>
    </row>
    <row r="46" spans="2:14" s="18" customFormat="1" ht="12" x14ac:dyDescent="0.3">
      <c r="B46" s="23"/>
      <c r="C46" s="157"/>
      <c r="D46" s="23"/>
    </row>
    <row r="47" spans="2:14" s="18" customFormat="1" ht="12" x14ac:dyDescent="0.3">
      <c r="B47" s="23"/>
      <c r="C47" s="157"/>
      <c r="D47" s="23"/>
    </row>
    <row r="48" spans="2:14" s="18" customFormat="1" ht="12" x14ac:dyDescent="0.3">
      <c r="B48" s="23"/>
      <c r="C48" s="157"/>
      <c r="D48" s="23"/>
    </row>
    <row r="49" spans="2:4" s="18" customFormat="1" ht="12" x14ac:dyDescent="0.3">
      <c r="B49" s="23"/>
      <c r="C49" s="157"/>
      <c r="D49" s="23"/>
    </row>
    <row r="50" spans="2:4" s="18" customFormat="1" ht="12" x14ac:dyDescent="0.3">
      <c r="B50" s="23"/>
      <c r="C50" s="157"/>
      <c r="D50" s="23"/>
    </row>
    <row r="51" spans="2:4" s="18" customFormat="1" ht="12" x14ac:dyDescent="0.3">
      <c r="B51" s="23"/>
      <c r="C51" s="157"/>
      <c r="D51" s="23"/>
    </row>
    <row r="52" spans="2:4" s="18" customFormat="1" ht="12" x14ac:dyDescent="0.3">
      <c r="B52" s="23"/>
      <c r="C52" s="157"/>
      <c r="D52" s="23"/>
    </row>
    <row r="53" spans="2:4" s="18" customFormat="1" ht="12" x14ac:dyDescent="0.3">
      <c r="B53" s="23"/>
      <c r="C53" s="157"/>
      <c r="D53" s="23"/>
    </row>
    <row r="54" spans="2:4" s="18" customFormat="1" ht="12" x14ac:dyDescent="0.3">
      <c r="B54" s="23"/>
      <c r="C54" s="157"/>
      <c r="D54" s="23"/>
    </row>
    <row r="55" spans="2:4" s="18" customFormat="1" ht="12" x14ac:dyDescent="0.3">
      <c r="B55" s="23"/>
      <c r="C55" s="157"/>
      <c r="D55" s="23"/>
    </row>
    <row r="56" spans="2:4" s="18" customFormat="1" ht="12" x14ac:dyDescent="0.3">
      <c r="B56" s="23"/>
      <c r="C56" s="157"/>
      <c r="D56" s="23"/>
    </row>
    <row r="57" spans="2:4" s="18" customFormat="1" ht="12" x14ac:dyDescent="0.3">
      <c r="B57" s="23"/>
      <c r="C57" s="157"/>
      <c r="D57" s="23"/>
    </row>
    <row r="58" spans="2:4" s="18" customFormat="1" ht="12" x14ac:dyDescent="0.3">
      <c r="B58" s="23"/>
      <c r="C58" s="157"/>
      <c r="D58" s="23"/>
    </row>
    <row r="59" spans="2:4" s="18" customFormat="1" ht="12" x14ac:dyDescent="0.3">
      <c r="B59" s="23"/>
      <c r="C59" s="157"/>
      <c r="D59" s="23"/>
    </row>
    <row r="60" spans="2:4" s="18" customFormat="1" ht="11.5" x14ac:dyDescent="0.25">
      <c r="C60" s="153"/>
    </row>
    <row r="61" spans="2:4" s="18" customFormat="1" ht="11.5" x14ac:dyDescent="0.25">
      <c r="C61" s="153"/>
    </row>
    <row r="62" spans="2:4" s="18" customFormat="1" ht="11.5" x14ac:dyDescent="0.25">
      <c r="C62" s="153"/>
    </row>
    <row r="63" spans="2:4" s="18" customFormat="1" ht="11.5" x14ac:dyDescent="0.25">
      <c r="C63" s="153"/>
    </row>
    <row r="64" spans="2:4" s="18" customFormat="1" ht="11.5" x14ac:dyDescent="0.25">
      <c r="C64" s="153"/>
    </row>
    <row r="65" spans="3:3" s="18" customFormat="1" ht="11.5" x14ac:dyDescent="0.25">
      <c r="C65" s="153"/>
    </row>
    <row r="66" spans="3:3" s="18" customFormat="1" ht="11.5" x14ac:dyDescent="0.25">
      <c r="C66" s="153"/>
    </row>
    <row r="67" spans="3:3" s="18" customFormat="1" ht="11.5" x14ac:dyDescent="0.25">
      <c r="C67" s="153"/>
    </row>
    <row r="68" spans="3:3" s="18" customFormat="1" ht="11.5" x14ac:dyDescent="0.25">
      <c r="C68" s="153"/>
    </row>
    <row r="69" spans="3:3" s="18" customFormat="1" ht="11.5" x14ac:dyDescent="0.25">
      <c r="C69" s="153"/>
    </row>
    <row r="70" spans="3:3" s="18" customFormat="1" ht="11.5" x14ac:dyDescent="0.25">
      <c r="C70" s="153"/>
    </row>
    <row r="71" spans="3:3" s="22" customFormat="1" ht="11.5" x14ac:dyDescent="0.25">
      <c r="C71" s="109"/>
    </row>
    <row r="72" spans="3:3" s="22" customFormat="1" ht="11.5" x14ac:dyDescent="0.25">
      <c r="C72" s="109"/>
    </row>
    <row r="73" spans="3:3" s="22" customFormat="1" ht="11.5" x14ac:dyDescent="0.25">
      <c r="C73" s="109"/>
    </row>
    <row r="74" spans="3:3" s="22" customFormat="1" ht="11.5" x14ac:dyDescent="0.25">
      <c r="C74" s="109"/>
    </row>
    <row r="75" spans="3:3" s="22" customFormat="1" ht="11.5" x14ac:dyDescent="0.25">
      <c r="C75" s="109"/>
    </row>
    <row r="76" spans="3:3" s="22" customFormat="1" ht="11.5" x14ac:dyDescent="0.25">
      <c r="C76" s="109"/>
    </row>
    <row r="77" spans="3:3" s="22" customFormat="1" ht="11.5" x14ac:dyDescent="0.25">
      <c r="C77" s="109"/>
    </row>
    <row r="78" spans="3:3" s="22" customFormat="1" ht="11.5" x14ac:dyDescent="0.25">
      <c r="C78" s="109"/>
    </row>
  </sheetData>
  <mergeCells count="2">
    <mergeCell ref="B6:C6"/>
    <mergeCell ref="B28:N33"/>
  </mergeCells>
  <pageMargins left="0.7" right="0.7" top="0.75" bottom="0.75" header="0.3" footer="0.3"/>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33859-3DA6-424C-A0D7-780C92BC00A3}">
  <sheetPr>
    <tabColor rgb="FF7030A0"/>
    <pageSetUpPr fitToPage="1"/>
  </sheetPr>
  <dimension ref="A1:G82"/>
  <sheetViews>
    <sheetView showGridLines="0" topLeftCell="A3" zoomScale="90" zoomScaleNormal="90" workbookViewId="0">
      <selection activeCell="D10" sqref="D10:F28"/>
    </sheetView>
  </sheetViews>
  <sheetFormatPr baseColWidth="10" defaultColWidth="10.26953125" defaultRowHeight="15.5" x14ac:dyDescent="0.35"/>
  <cols>
    <col min="1" max="1" width="5.7265625" style="13" customWidth="1"/>
    <col min="2" max="2" width="10.26953125" style="13"/>
    <col min="3" max="3" width="49.81640625" style="13" customWidth="1"/>
    <col min="4" max="6" width="13.81640625" style="13" customWidth="1"/>
    <col min="7" max="16384" width="10.26953125" style="13"/>
  </cols>
  <sheetData>
    <row r="1" spans="1:7" ht="11.25" customHeight="1" x14ac:dyDescent="0.35">
      <c r="B1" s="15"/>
      <c r="C1" s="15"/>
      <c r="D1" s="15"/>
      <c r="E1" s="15"/>
      <c r="F1" s="15"/>
      <c r="G1" s="15"/>
    </row>
    <row r="2" spans="1:7" ht="11.25" customHeight="1" x14ac:dyDescent="0.35">
      <c r="B2" s="15"/>
      <c r="C2" s="15"/>
      <c r="D2" s="15"/>
      <c r="E2" s="15"/>
      <c r="F2" s="15"/>
      <c r="G2" s="15"/>
    </row>
    <row r="3" spans="1:7" ht="11.25" customHeight="1" x14ac:dyDescent="0.35"/>
    <row r="4" spans="1:7" ht="11.25" customHeight="1" x14ac:dyDescent="0.35">
      <c r="B4" s="6"/>
      <c r="C4" s="6"/>
      <c r="D4" s="6"/>
      <c r="E4" s="6"/>
      <c r="F4" s="6"/>
    </row>
    <row r="5" spans="1:7" ht="16.899999999999999" customHeight="1" x14ac:dyDescent="0.35">
      <c r="A5" s="16"/>
      <c r="B5" s="14" t="s">
        <v>741</v>
      </c>
      <c r="C5" s="6"/>
      <c r="D5" s="6"/>
      <c r="E5" s="6"/>
      <c r="F5" s="6"/>
    </row>
    <row r="6" spans="1:7" ht="15" customHeight="1" x14ac:dyDescent="0.35">
      <c r="A6" s="16"/>
      <c r="B6" s="307" t="str">
        <f>'KM1'!$B$6</f>
        <v>Cifras en millones de pesos chilenos (CLP$)</v>
      </c>
      <c r="C6" s="307"/>
      <c r="D6" s="6"/>
      <c r="E6" s="6"/>
      <c r="F6" s="6"/>
    </row>
    <row r="7" spans="1:7" s="22" customFormat="1" ht="12" customHeight="1" x14ac:dyDescent="0.25">
      <c r="D7" s="31" t="s">
        <v>106</v>
      </c>
      <c r="E7" s="31" t="s">
        <v>107</v>
      </c>
      <c r="F7" s="31" t="s">
        <v>180</v>
      </c>
    </row>
    <row r="8" spans="1:7" s="18" customFormat="1" ht="12" x14ac:dyDescent="0.25">
      <c r="B8" s="19"/>
      <c r="D8" s="238">
        <f>[11]OR2!D14</f>
        <v>2024</v>
      </c>
      <c r="E8" s="238">
        <f>[11]OR2!E14</f>
        <v>2023</v>
      </c>
      <c r="F8" s="238">
        <f>[11]OR2!F14</f>
        <v>2022</v>
      </c>
    </row>
    <row r="9" spans="1:7" s="18" customFormat="1" ht="14.5" x14ac:dyDescent="0.35">
      <c r="B9" s="20"/>
      <c r="C9" s="32" t="s">
        <v>742</v>
      </c>
      <c r="D9" s="190"/>
      <c r="E9" s="190"/>
      <c r="F9" s="190"/>
      <c r="G9"/>
    </row>
    <row r="10" spans="1:7" s="18" customFormat="1" ht="11.5" x14ac:dyDescent="0.25">
      <c r="B10" s="20">
        <v>1</v>
      </c>
      <c r="C10" s="32" t="s">
        <v>743</v>
      </c>
      <c r="D10" s="225">
        <f>[11]OR2!D16</f>
        <v>219558</v>
      </c>
      <c r="E10" s="38"/>
      <c r="F10" s="38"/>
    </row>
    <row r="11" spans="1:7" s="18" customFormat="1" ht="11.5" x14ac:dyDescent="0.25">
      <c r="B11" s="20" t="s">
        <v>111</v>
      </c>
      <c r="C11" s="32" t="s">
        <v>744</v>
      </c>
      <c r="D11" s="190">
        <f>[11]OR2!D17</f>
        <v>664648</v>
      </c>
      <c r="E11" s="190">
        <f>[11]OR2!E17</f>
        <v>801328</v>
      </c>
      <c r="F11" s="190">
        <f>[11]OR2!F17</f>
        <v>543850</v>
      </c>
    </row>
    <row r="12" spans="1:7" s="18" customFormat="1" ht="11.5" x14ac:dyDescent="0.25">
      <c r="B12" s="20" t="s">
        <v>745</v>
      </c>
      <c r="C12" s="32" t="s">
        <v>746</v>
      </c>
      <c r="D12" s="190">
        <f>[11]OR2!D18</f>
        <v>379189</v>
      </c>
      <c r="E12" s="190">
        <f>[11]OR2!E18</f>
        <v>381745</v>
      </c>
      <c r="F12" s="190">
        <f>[11]OR2!F18</f>
        <v>287812</v>
      </c>
    </row>
    <row r="13" spans="1:7" s="18" customFormat="1" ht="11.5" x14ac:dyDescent="0.25">
      <c r="B13" s="20" t="s">
        <v>747</v>
      </c>
      <c r="C13" s="32" t="s">
        <v>748</v>
      </c>
      <c r="D13" s="190">
        <f>[11]OR2!D19</f>
        <v>9347113</v>
      </c>
      <c r="E13" s="190">
        <f>[11]OR2!E19</f>
        <v>10258517</v>
      </c>
      <c r="F13" s="190">
        <f>[11]OR2!F19</f>
        <v>9599204</v>
      </c>
    </row>
    <row r="14" spans="1:7" s="18" customFormat="1" ht="11.5" x14ac:dyDescent="0.25">
      <c r="B14" s="20" t="s">
        <v>749</v>
      </c>
      <c r="C14" s="32" t="s">
        <v>750</v>
      </c>
      <c r="D14" s="190">
        <f>[11]OR2!D20</f>
        <v>379</v>
      </c>
      <c r="E14" s="190">
        <f>[11]OR2!E20</f>
        <v>778</v>
      </c>
      <c r="F14" s="190">
        <f>[11]OR2!F20</f>
        <v>409</v>
      </c>
    </row>
    <row r="15" spans="1:7" s="18" customFormat="1" ht="11.5" x14ac:dyDescent="0.25">
      <c r="B15" s="20">
        <v>2</v>
      </c>
      <c r="C15" s="32" t="s">
        <v>751</v>
      </c>
      <c r="D15" s="225">
        <f>[11]OR2!D21</f>
        <v>160381</v>
      </c>
      <c r="E15" s="38"/>
      <c r="F15" s="38"/>
    </row>
    <row r="16" spans="1:7" s="18" customFormat="1" ht="11.5" x14ac:dyDescent="0.25">
      <c r="B16" s="20" t="s">
        <v>115</v>
      </c>
      <c r="C16" s="32" t="s">
        <v>752</v>
      </c>
      <c r="D16" s="190">
        <f>[11]OR2!D22</f>
        <v>86189</v>
      </c>
      <c r="E16" s="190">
        <f>[11]OR2!E22</f>
        <v>75137</v>
      </c>
      <c r="F16" s="190">
        <f>[11]OR2!F22</f>
        <v>73939</v>
      </c>
    </row>
    <row r="17" spans="2:6" s="18" customFormat="1" ht="11.5" x14ac:dyDescent="0.25">
      <c r="B17" s="20" t="s">
        <v>753</v>
      </c>
      <c r="C17" s="32" t="s">
        <v>754</v>
      </c>
      <c r="D17" s="190">
        <f>[11]OR2!D23</f>
        <v>5476</v>
      </c>
      <c r="E17" s="190">
        <f>[11]OR2!E23</f>
        <v>6125</v>
      </c>
      <c r="F17" s="190">
        <f>[11]OR2!F23</f>
        <v>5291</v>
      </c>
    </row>
    <row r="18" spans="2:6" s="18" customFormat="1" ht="11.5" x14ac:dyDescent="0.25">
      <c r="B18" s="20" t="s">
        <v>755</v>
      </c>
      <c r="C18" s="32" t="s">
        <v>756</v>
      </c>
      <c r="D18" s="190">
        <f>[11]OR2!D24</f>
        <v>19766</v>
      </c>
      <c r="E18" s="190">
        <f>[11]OR2!E24</f>
        <v>8591</v>
      </c>
      <c r="F18" s="190">
        <f>[11]OR2!F24</f>
        <v>4336</v>
      </c>
    </row>
    <row r="19" spans="2:6" s="18" customFormat="1" ht="11.5" x14ac:dyDescent="0.25">
      <c r="B19" s="20" t="s">
        <v>757</v>
      </c>
      <c r="C19" s="32" t="s">
        <v>758</v>
      </c>
      <c r="D19" s="190">
        <f>[11]OR2!D25</f>
        <v>91272</v>
      </c>
      <c r="E19" s="190">
        <f>[11]OR2!E25</f>
        <v>83108</v>
      </c>
      <c r="F19" s="190">
        <f>[11]OR2!F25</f>
        <v>71499</v>
      </c>
    </row>
    <row r="20" spans="2:6" s="18" customFormat="1" ht="11.5" x14ac:dyDescent="0.25">
      <c r="B20" s="20">
        <v>3</v>
      </c>
      <c r="C20" s="32" t="s">
        <v>759</v>
      </c>
      <c r="D20" s="225">
        <f>[11]OR2!D26</f>
        <v>97840</v>
      </c>
      <c r="E20" s="38"/>
      <c r="F20" s="38"/>
    </row>
    <row r="21" spans="2:6" s="18" customFormat="1" ht="11.5" x14ac:dyDescent="0.25">
      <c r="B21" s="20" t="s">
        <v>119</v>
      </c>
      <c r="C21" s="32" t="s">
        <v>760</v>
      </c>
      <c r="D21" s="190">
        <f>[11]OR2!D27</f>
        <v>55256</v>
      </c>
      <c r="E21" s="190">
        <f>[11]OR2!E27</f>
        <v>11774</v>
      </c>
      <c r="F21" s="190">
        <f>[11]OR2!F27</f>
        <v>-6707</v>
      </c>
    </row>
    <row r="22" spans="2:6" s="18" customFormat="1" ht="11.5" x14ac:dyDescent="0.25">
      <c r="B22" s="20" t="s">
        <v>761</v>
      </c>
      <c r="C22" s="32" t="s">
        <v>762</v>
      </c>
      <c r="D22" s="190">
        <f>[11]OR2!D28</f>
        <v>46404</v>
      </c>
      <c r="E22" s="190">
        <f>[11]OR2!E28</f>
        <v>29289</v>
      </c>
      <c r="F22" s="190">
        <f>[11]OR2!F28</f>
        <v>144091</v>
      </c>
    </row>
    <row r="23" spans="2:6" s="18" customFormat="1" ht="11.5" x14ac:dyDescent="0.25">
      <c r="B23" s="20">
        <v>4</v>
      </c>
      <c r="C23" s="32" t="s">
        <v>763</v>
      </c>
      <c r="D23" s="225">
        <f>[11]OR2!D29</f>
        <v>477780</v>
      </c>
      <c r="E23" s="38"/>
      <c r="F23" s="38"/>
    </row>
    <row r="24" spans="2:6" s="18" customFormat="1" ht="11.5" x14ac:dyDescent="0.25">
      <c r="B24" s="20">
        <v>5</v>
      </c>
      <c r="C24" s="32" t="s">
        <v>764</v>
      </c>
      <c r="D24" s="225">
        <f>[11]OR2!D30</f>
        <v>57334</v>
      </c>
      <c r="E24" s="38"/>
      <c r="F24" s="38"/>
    </row>
    <row r="25" spans="2:6" s="18" customFormat="1" ht="11.5" x14ac:dyDescent="0.25">
      <c r="B25" s="26"/>
      <c r="C25" s="198"/>
      <c r="D25" s="199"/>
    </row>
    <row r="26" spans="2:6" s="18" customFormat="1" ht="11.5" x14ac:dyDescent="0.25">
      <c r="B26" s="22"/>
      <c r="C26" s="22"/>
      <c r="D26" s="31" t="s">
        <v>106</v>
      </c>
    </row>
    <row r="27" spans="2:6" s="18" customFormat="1" ht="11.5" x14ac:dyDescent="0.25">
      <c r="B27" s="20" t="s">
        <v>135</v>
      </c>
      <c r="C27" s="32" t="s">
        <v>765</v>
      </c>
      <c r="D27" s="190">
        <f>[11]OR2!D34</f>
        <v>0</v>
      </c>
    </row>
    <row r="28" spans="2:6" s="18" customFormat="1" ht="11.5" x14ac:dyDescent="0.25">
      <c r="B28" s="20" t="s">
        <v>137</v>
      </c>
      <c r="C28" s="32" t="s">
        <v>766</v>
      </c>
      <c r="D28" s="190">
        <f>[11]OR2!D35</f>
        <v>0</v>
      </c>
    </row>
    <row r="29" spans="2:6" s="18" customFormat="1" ht="12" thickBot="1" x14ac:dyDescent="0.3"/>
    <row r="30" spans="2:6" s="18" customFormat="1" ht="3.75" customHeight="1" x14ac:dyDescent="0.25">
      <c r="B30" s="29"/>
      <c r="C30" s="29"/>
      <c r="D30" s="29"/>
      <c r="E30" s="29"/>
      <c r="F30" s="29"/>
    </row>
    <row r="31" spans="2:6" s="18" customFormat="1" ht="12" x14ac:dyDescent="0.3">
      <c r="B31" s="28" t="s">
        <v>178</v>
      </c>
      <c r="C31" s="22"/>
      <c r="D31" s="23"/>
      <c r="E31" s="23"/>
      <c r="F31" s="23"/>
    </row>
    <row r="32" spans="2:6" s="18" customFormat="1" ht="15" customHeight="1" x14ac:dyDescent="0.25">
      <c r="B32" s="278"/>
      <c r="C32" s="279"/>
      <c r="D32" s="279"/>
      <c r="E32" s="279"/>
      <c r="F32" s="280"/>
    </row>
    <row r="33" spans="2:6" s="18" customFormat="1" ht="15" customHeight="1" x14ac:dyDescent="0.25">
      <c r="B33" s="281"/>
      <c r="C33" s="282"/>
      <c r="D33" s="282"/>
      <c r="E33" s="282"/>
      <c r="F33" s="283"/>
    </row>
    <row r="34" spans="2:6" s="18" customFormat="1" ht="15" customHeight="1" x14ac:dyDescent="0.25">
      <c r="B34" s="281"/>
      <c r="C34" s="282"/>
      <c r="D34" s="282"/>
      <c r="E34" s="282"/>
      <c r="F34" s="283"/>
    </row>
    <row r="35" spans="2:6" s="18" customFormat="1" ht="15" customHeight="1" x14ac:dyDescent="0.25">
      <c r="B35" s="281"/>
      <c r="C35" s="282"/>
      <c r="D35" s="282"/>
      <c r="E35" s="282"/>
      <c r="F35" s="283"/>
    </row>
    <row r="36" spans="2:6" s="18" customFormat="1" ht="15" customHeight="1" x14ac:dyDescent="0.25">
      <c r="B36" s="281"/>
      <c r="C36" s="282"/>
      <c r="D36" s="282"/>
      <c r="E36" s="282"/>
      <c r="F36" s="283"/>
    </row>
    <row r="37" spans="2:6" s="18" customFormat="1" ht="15" customHeight="1" x14ac:dyDescent="0.25">
      <c r="B37" s="284"/>
      <c r="C37" s="285"/>
      <c r="D37" s="285"/>
      <c r="E37" s="285"/>
      <c r="F37" s="286"/>
    </row>
    <row r="38" spans="2:6" s="18" customFormat="1" ht="12.5" thickBot="1" x14ac:dyDescent="0.35">
      <c r="D38" s="23"/>
      <c r="E38" s="23"/>
      <c r="F38" s="23"/>
    </row>
    <row r="39" spans="2:6" s="18" customFormat="1" ht="11.5" x14ac:dyDescent="0.25">
      <c r="B39" s="29"/>
      <c r="C39" s="29"/>
      <c r="D39" s="29"/>
      <c r="E39" s="29"/>
      <c r="F39" s="29"/>
    </row>
    <row r="40" spans="2:6" s="18" customFormat="1" ht="12" x14ac:dyDescent="0.3">
      <c r="B40" s="23"/>
      <c r="C40" s="23"/>
      <c r="D40" s="23"/>
      <c r="E40" s="23"/>
      <c r="F40" s="23"/>
    </row>
    <row r="41" spans="2:6" s="18" customFormat="1" ht="12" x14ac:dyDescent="0.3">
      <c r="B41" s="23"/>
      <c r="C41" s="23"/>
      <c r="D41" s="23"/>
      <c r="E41" s="23"/>
      <c r="F41" s="23"/>
    </row>
    <row r="42" spans="2:6" s="18" customFormat="1" ht="12" x14ac:dyDescent="0.3">
      <c r="B42" s="23"/>
      <c r="C42" s="23"/>
      <c r="D42" s="23"/>
      <c r="E42" s="23"/>
      <c r="F42" s="23"/>
    </row>
    <row r="43" spans="2:6" s="18" customFormat="1" ht="12" x14ac:dyDescent="0.3">
      <c r="B43" s="23"/>
      <c r="C43" s="23"/>
      <c r="D43" s="23"/>
      <c r="E43" s="23"/>
      <c r="F43" s="23"/>
    </row>
    <row r="44" spans="2:6" s="18" customFormat="1" ht="12" x14ac:dyDescent="0.3">
      <c r="B44" s="23"/>
      <c r="C44" s="23"/>
      <c r="D44" s="23"/>
      <c r="E44" s="23"/>
      <c r="F44" s="23"/>
    </row>
    <row r="45" spans="2:6" s="18" customFormat="1" ht="12" x14ac:dyDescent="0.3">
      <c r="B45" s="23"/>
      <c r="C45" s="23"/>
      <c r="D45" s="23"/>
      <c r="E45" s="23"/>
      <c r="F45" s="23"/>
    </row>
    <row r="46" spans="2:6" s="18" customFormat="1" ht="12" x14ac:dyDescent="0.3">
      <c r="B46" s="23"/>
      <c r="C46" s="23"/>
      <c r="D46" s="23"/>
      <c r="E46" s="23"/>
      <c r="F46" s="23"/>
    </row>
    <row r="47" spans="2:6" s="18" customFormat="1" ht="12" x14ac:dyDescent="0.3">
      <c r="B47" s="23"/>
      <c r="C47" s="23"/>
      <c r="D47" s="23"/>
      <c r="E47" s="23"/>
      <c r="F47" s="23"/>
    </row>
    <row r="48" spans="2:6" s="18" customFormat="1" ht="12" x14ac:dyDescent="0.3">
      <c r="B48" s="23"/>
      <c r="C48" s="23"/>
      <c r="D48" s="23"/>
      <c r="E48" s="23"/>
      <c r="F48" s="23"/>
    </row>
    <row r="49" spans="2:6" s="18" customFormat="1" ht="12" x14ac:dyDescent="0.3">
      <c r="B49" s="23"/>
      <c r="C49" s="23"/>
      <c r="D49" s="23"/>
      <c r="E49" s="23"/>
      <c r="F49" s="23"/>
    </row>
    <row r="50" spans="2:6" s="18" customFormat="1" ht="12" x14ac:dyDescent="0.3">
      <c r="B50" s="23"/>
      <c r="C50" s="23"/>
      <c r="D50" s="23"/>
      <c r="E50" s="23"/>
      <c r="F50" s="23"/>
    </row>
    <row r="51" spans="2:6" s="18" customFormat="1" ht="12" x14ac:dyDescent="0.3">
      <c r="B51" s="23"/>
      <c r="C51" s="23"/>
      <c r="D51" s="23"/>
      <c r="E51" s="23"/>
      <c r="F51" s="23"/>
    </row>
    <row r="52" spans="2:6" s="18" customFormat="1" ht="12" x14ac:dyDescent="0.3">
      <c r="B52" s="23"/>
      <c r="C52" s="23"/>
      <c r="D52" s="23"/>
      <c r="E52" s="23"/>
      <c r="F52" s="23"/>
    </row>
    <row r="53" spans="2:6" s="18" customFormat="1" ht="12" x14ac:dyDescent="0.3">
      <c r="B53" s="23"/>
      <c r="C53" s="23"/>
      <c r="D53" s="23"/>
      <c r="E53" s="23"/>
      <c r="F53" s="23"/>
    </row>
    <row r="54" spans="2:6" s="18" customFormat="1" ht="12" x14ac:dyDescent="0.3">
      <c r="B54" s="23"/>
      <c r="C54" s="23"/>
      <c r="D54" s="23"/>
      <c r="E54" s="23"/>
      <c r="F54" s="23"/>
    </row>
    <row r="55" spans="2:6" s="18" customFormat="1" ht="12" x14ac:dyDescent="0.3">
      <c r="B55" s="23"/>
      <c r="C55" s="23"/>
      <c r="D55" s="23"/>
      <c r="E55" s="23"/>
      <c r="F55" s="23"/>
    </row>
    <row r="56" spans="2:6" s="18" customFormat="1" ht="12" x14ac:dyDescent="0.3">
      <c r="B56" s="23"/>
      <c r="C56" s="23"/>
      <c r="D56" s="23"/>
      <c r="E56" s="23"/>
      <c r="F56" s="23"/>
    </row>
    <row r="57" spans="2:6" s="18" customFormat="1" ht="12" x14ac:dyDescent="0.3">
      <c r="B57" s="23"/>
      <c r="C57" s="23"/>
      <c r="D57" s="23"/>
      <c r="E57" s="23"/>
      <c r="F57" s="23"/>
    </row>
    <row r="58" spans="2:6" s="18" customFormat="1" ht="12" x14ac:dyDescent="0.3">
      <c r="B58" s="23"/>
      <c r="C58" s="23"/>
      <c r="D58" s="23"/>
      <c r="E58" s="23"/>
      <c r="F58" s="23"/>
    </row>
    <row r="59" spans="2:6" s="18" customFormat="1" ht="12" x14ac:dyDescent="0.3">
      <c r="B59" s="23"/>
      <c r="C59" s="23"/>
      <c r="D59" s="23"/>
      <c r="E59" s="23"/>
      <c r="F59" s="23"/>
    </row>
    <row r="60" spans="2:6" s="18" customFormat="1" ht="12" x14ac:dyDescent="0.3">
      <c r="B60" s="23"/>
      <c r="C60" s="23"/>
      <c r="D60" s="23"/>
      <c r="E60" s="23"/>
      <c r="F60" s="23"/>
    </row>
    <row r="61" spans="2:6" s="18" customFormat="1" ht="12" x14ac:dyDescent="0.3">
      <c r="B61" s="23"/>
      <c r="C61" s="23"/>
      <c r="D61" s="23"/>
      <c r="E61" s="23"/>
      <c r="F61" s="23"/>
    </row>
    <row r="62" spans="2:6" s="18" customFormat="1" ht="12" x14ac:dyDescent="0.3">
      <c r="B62" s="23"/>
      <c r="C62" s="23"/>
      <c r="D62" s="23"/>
      <c r="E62" s="23"/>
      <c r="F62" s="23"/>
    </row>
    <row r="63" spans="2:6" s="18" customFormat="1" ht="12" x14ac:dyDescent="0.3">
      <c r="B63" s="23"/>
      <c r="C63" s="23"/>
      <c r="D63" s="23"/>
      <c r="E63" s="23"/>
      <c r="F63" s="23"/>
    </row>
    <row r="64" spans="2:6" s="18" customFormat="1" ht="11.5" x14ac:dyDescent="0.25"/>
    <row r="65" s="18" customFormat="1" ht="11.5" x14ac:dyDescent="0.25"/>
    <row r="66" s="18" customFormat="1" ht="11.5" x14ac:dyDescent="0.25"/>
    <row r="67" s="18" customFormat="1" ht="11.5" x14ac:dyDescent="0.25"/>
    <row r="68" s="18" customFormat="1" ht="11.5" x14ac:dyDescent="0.25"/>
    <row r="69" s="18" customFormat="1" ht="11.5" x14ac:dyDescent="0.25"/>
    <row r="70" s="18" customFormat="1" ht="11.5" x14ac:dyDescent="0.25"/>
    <row r="71" s="18" customFormat="1" ht="11.5" x14ac:dyDescent="0.25"/>
    <row r="72" s="18" customFormat="1" ht="11.5" x14ac:dyDescent="0.25"/>
    <row r="73" s="18" customFormat="1" ht="11.5" x14ac:dyDescent="0.25"/>
    <row r="74" s="18" customFormat="1" ht="11.5" x14ac:dyDescent="0.25"/>
    <row r="75" s="22" customFormat="1" ht="11.5" x14ac:dyDescent="0.25"/>
    <row r="76" s="22" customFormat="1" ht="11.5" x14ac:dyDescent="0.25"/>
    <row r="77" s="22" customFormat="1" ht="11.5" x14ac:dyDescent="0.25"/>
    <row r="78" s="22" customFormat="1" ht="11.5" x14ac:dyDescent="0.25"/>
    <row r="79" s="22" customFormat="1" ht="11.5" x14ac:dyDescent="0.25"/>
    <row r="80" s="22" customFormat="1" ht="11.5" x14ac:dyDescent="0.25"/>
    <row r="81" s="22" customFormat="1" ht="11.5" x14ac:dyDescent="0.25"/>
    <row r="82" s="22" customFormat="1" ht="11.5" x14ac:dyDescent="0.25"/>
  </sheetData>
  <mergeCells count="2">
    <mergeCell ref="B6:C6"/>
    <mergeCell ref="B32:F37"/>
  </mergeCells>
  <pageMargins left="0.7" right="0.7" top="0.75" bottom="0.75" header="0.3" footer="0.3"/>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1210A-6E7D-4A80-8609-B1168457C9EA}">
  <sheetPr>
    <tabColor rgb="FF7030A0"/>
    <pageSetUpPr fitToPage="1"/>
  </sheetPr>
  <dimension ref="A1:E65"/>
  <sheetViews>
    <sheetView showGridLines="0" zoomScale="90" zoomScaleNormal="90" workbookViewId="0">
      <selection activeCell="B5" sqref="B5:D21"/>
    </sheetView>
  </sheetViews>
  <sheetFormatPr baseColWidth="10" defaultColWidth="10.26953125" defaultRowHeight="15.5" x14ac:dyDescent="0.35"/>
  <cols>
    <col min="1" max="1" width="5.7265625" style="13" customWidth="1"/>
    <col min="2" max="2" width="10.26953125" style="13"/>
    <col min="3" max="3" width="46.81640625" style="13" customWidth="1"/>
    <col min="4" max="4" width="15.81640625" style="13" customWidth="1"/>
    <col min="5" max="16384" width="10.26953125" style="13"/>
  </cols>
  <sheetData>
    <row r="1" spans="1:5" ht="11.25" customHeight="1" x14ac:dyDescent="0.35">
      <c r="B1" s="15"/>
      <c r="C1" s="15"/>
      <c r="D1" s="15"/>
      <c r="E1" s="15"/>
    </row>
    <row r="2" spans="1:5" ht="11.25" customHeight="1" x14ac:dyDescent="0.35">
      <c r="B2" s="15"/>
      <c r="C2" s="15"/>
      <c r="D2" s="15"/>
      <c r="E2" s="15"/>
    </row>
    <row r="3" spans="1:5" ht="11.25" customHeight="1" x14ac:dyDescent="0.35"/>
    <row r="4" spans="1:5" ht="11.25" customHeight="1" x14ac:dyDescent="0.35">
      <c r="B4" s="6"/>
      <c r="C4" s="6"/>
      <c r="D4" s="6"/>
    </row>
    <row r="5" spans="1:5" ht="16.899999999999999" customHeight="1" x14ac:dyDescent="0.35">
      <c r="A5" s="16"/>
      <c r="B5" s="14" t="s">
        <v>767</v>
      </c>
      <c r="C5" s="6"/>
      <c r="D5" s="6"/>
    </row>
    <row r="6" spans="1:5" ht="15" customHeight="1" x14ac:dyDescent="0.35">
      <c r="A6" s="16"/>
      <c r="B6" s="307" t="str">
        <f>'KM1'!$B$6</f>
        <v>Cifras en millones de pesos chilenos (CLP$)</v>
      </c>
      <c r="C6" s="307"/>
      <c r="D6" s="6"/>
    </row>
    <row r="7" spans="1:5" s="22" customFormat="1" ht="12" customHeight="1" x14ac:dyDescent="0.25">
      <c r="D7" s="31">
        <f>Indice!$B$2</f>
        <v>45627</v>
      </c>
    </row>
    <row r="8" spans="1:5" s="18" customFormat="1" ht="14.5" x14ac:dyDescent="0.35">
      <c r="B8" s="20">
        <v>1</v>
      </c>
      <c r="C8" s="32" t="s">
        <v>764</v>
      </c>
      <c r="D8" s="190">
        <f>[12]OR3!D12</f>
        <v>57334</v>
      </c>
      <c r="E8"/>
    </row>
    <row r="9" spans="1:5" s="18" customFormat="1" ht="11.5" x14ac:dyDescent="0.25">
      <c r="B9" s="20">
        <v>2</v>
      </c>
      <c r="C9" s="32" t="s">
        <v>768</v>
      </c>
      <c r="D9" s="243">
        <f>[12]OR3!D13</f>
        <v>0.92</v>
      </c>
    </row>
    <row r="10" spans="1:5" s="18" customFormat="1" ht="11.5" x14ac:dyDescent="0.25">
      <c r="B10" s="20">
        <v>3</v>
      </c>
      <c r="C10" s="32" t="s">
        <v>769</v>
      </c>
      <c r="D10" s="190">
        <f>[12]OR3!D14</f>
        <v>57334</v>
      </c>
    </row>
    <row r="11" spans="1:5" s="18" customFormat="1" ht="11.5" x14ac:dyDescent="0.25">
      <c r="B11" s="20">
        <v>4</v>
      </c>
      <c r="C11" s="32" t="s">
        <v>770</v>
      </c>
      <c r="D11" s="190">
        <f>[12]OR3!D15</f>
        <v>716670</v>
      </c>
    </row>
    <row r="12" spans="1:5" s="18" customFormat="1" ht="12" thickBot="1" x14ac:dyDescent="0.3"/>
    <row r="13" spans="1:5" s="18" customFormat="1" ht="3.75" customHeight="1" x14ac:dyDescent="0.25">
      <c r="B13" s="29"/>
      <c r="C13" s="29"/>
      <c r="D13" s="29"/>
    </row>
    <row r="14" spans="1:5" s="18" customFormat="1" ht="12" x14ac:dyDescent="0.3">
      <c r="B14" s="28" t="s">
        <v>178</v>
      </c>
      <c r="C14" s="22"/>
      <c r="D14" s="23"/>
    </row>
    <row r="15" spans="1:5" s="18" customFormat="1" ht="15" customHeight="1" x14ac:dyDescent="0.25">
      <c r="B15" s="278"/>
      <c r="C15" s="279"/>
      <c r="D15" s="280"/>
    </row>
    <row r="16" spans="1:5" s="18" customFormat="1" ht="15" customHeight="1" x14ac:dyDescent="0.25">
      <c r="B16" s="281"/>
      <c r="C16" s="282"/>
      <c r="D16" s="283"/>
    </row>
    <row r="17" spans="2:4" s="18" customFormat="1" ht="15" customHeight="1" x14ac:dyDescent="0.25">
      <c r="B17" s="281"/>
      <c r="C17" s="282"/>
      <c r="D17" s="283"/>
    </row>
    <row r="18" spans="2:4" s="18" customFormat="1" ht="15" customHeight="1" x14ac:dyDescent="0.25">
      <c r="B18" s="281"/>
      <c r="C18" s="282"/>
      <c r="D18" s="283"/>
    </row>
    <row r="19" spans="2:4" s="18" customFormat="1" ht="15" customHeight="1" x14ac:dyDescent="0.25">
      <c r="B19" s="281"/>
      <c r="C19" s="282"/>
      <c r="D19" s="283"/>
    </row>
    <row r="20" spans="2:4" s="18" customFormat="1" ht="15" customHeight="1" x14ac:dyDescent="0.25">
      <c r="B20" s="284"/>
      <c r="C20" s="285"/>
      <c r="D20" s="286"/>
    </row>
    <row r="21" spans="2:4" s="18" customFormat="1" ht="12.5" thickBot="1" x14ac:dyDescent="0.35">
      <c r="D21" s="23"/>
    </row>
    <row r="22" spans="2:4" s="18" customFormat="1" ht="11.5" x14ac:dyDescent="0.25">
      <c r="B22" s="29"/>
      <c r="C22" s="29"/>
      <c r="D22" s="29"/>
    </row>
    <row r="23" spans="2:4" s="18" customFormat="1" ht="12" x14ac:dyDescent="0.3">
      <c r="B23" s="23"/>
      <c r="C23" s="23"/>
      <c r="D23" s="23"/>
    </row>
    <row r="24" spans="2:4" s="18" customFormat="1" ht="12" x14ac:dyDescent="0.3">
      <c r="B24" s="23"/>
      <c r="C24" s="23"/>
      <c r="D24" s="23"/>
    </row>
    <row r="25" spans="2:4" s="18" customFormat="1" ht="12" x14ac:dyDescent="0.3">
      <c r="B25" s="23"/>
      <c r="C25" s="23"/>
      <c r="D25" s="23"/>
    </row>
    <row r="26" spans="2:4" s="18" customFormat="1" ht="12" x14ac:dyDescent="0.3">
      <c r="B26" s="23"/>
      <c r="C26" s="23"/>
      <c r="D26" s="23"/>
    </row>
    <row r="27" spans="2:4" s="18" customFormat="1" ht="12" x14ac:dyDescent="0.3">
      <c r="B27" s="23"/>
      <c r="C27" s="23"/>
      <c r="D27" s="23"/>
    </row>
    <row r="28" spans="2:4" s="18" customFormat="1" ht="12" x14ac:dyDescent="0.3">
      <c r="B28" s="23"/>
      <c r="C28" s="23"/>
      <c r="D28" s="23"/>
    </row>
    <row r="29" spans="2:4" s="18" customFormat="1" ht="12" x14ac:dyDescent="0.3">
      <c r="B29" s="23"/>
      <c r="C29" s="23"/>
      <c r="D29" s="23"/>
    </row>
    <row r="30" spans="2:4" s="18" customFormat="1" ht="12" x14ac:dyDescent="0.3">
      <c r="B30" s="23"/>
      <c r="C30" s="23"/>
      <c r="D30" s="23"/>
    </row>
    <row r="31" spans="2:4" s="18" customFormat="1" ht="12" x14ac:dyDescent="0.3">
      <c r="B31" s="23"/>
      <c r="C31" s="23"/>
      <c r="D31" s="23"/>
    </row>
    <row r="32" spans="2:4" s="18" customFormat="1" ht="12" x14ac:dyDescent="0.3">
      <c r="B32" s="23"/>
      <c r="C32" s="23"/>
      <c r="D32" s="23"/>
    </row>
    <row r="33" spans="2:4" s="18" customFormat="1" ht="12" x14ac:dyDescent="0.3">
      <c r="B33" s="23"/>
      <c r="C33" s="23"/>
      <c r="D33" s="23"/>
    </row>
    <row r="34" spans="2:4" s="18" customFormat="1" ht="12" x14ac:dyDescent="0.3">
      <c r="B34" s="23"/>
      <c r="C34" s="23"/>
      <c r="D34" s="23"/>
    </row>
    <row r="35" spans="2:4" s="18" customFormat="1" ht="12" x14ac:dyDescent="0.3">
      <c r="B35" s="23"/>
      <c r="C35" s="23"/>
      <c r="D35" s="23"/>
    </row>
    <row r="36" spans="2:4" s="18" customFormat="1" ht="12" x14ac:dyDescent="0.3">
      <c r="B36" s="23"/>
      <c r="C36" s="23"/>
      <c r="D36" s="23"/>
    </row>
    <row r="37" spans="2:4" s="18" customFormat="1" ht="12" x14ac:dyDescent="0.3">
      <c r="B37" s="23"/>
      <c r="C37" s="23"/>
      <c r="D37" s="23"/>
    </row>
    <row r="38" spans="2:4" s="18" customFormat="1" ht="12" x14ac:dyDescent="0.3">
      <c r="B38" s="23"/>
      <c r="C38" s="23"/>
      <c r="D38" s="23"/>
    </row>
    <row r="39" spans="2:4" s="18" customFormat="1" ht="12" x14ac:dyDescent="0.3">
      <c r="B39" s="23"/>
      <c r="C39" s="23"/>
      <c r="D39" s="23"/>
    </row>
    <row r="40" spans="2:4" s="18" customFormat="1" ht="12" x14ac:dyDescent="0.3">
      <c r="B40" s="23"/>
      <c r="C40" s="23"/>
      <c r="D40" s="23"/>
    </row>
    <row r="41" spans="2:4" s="18" customFormat="1" ht="12" x14ac:dyDescent="0.3">
      <c r="B41" s="23"/>
      <c r="C41" s="23"/>
      <c r="D41" s="23"/>
    </row>
    <row r="42" spans="2:4" s="18" customFormat="1" ht="12" x14ac:dyDescent="0.3">
      <c r="B42" s="23"/>
      <c r="C42" s="23"/>
      <c r="D42" s="23"/>
    </row>
    <row r="43" spans="2:4" s="18" customFormat="1" ht="12" x14ac:dyDescent="0.3">
      <c r="B43" s="23"/>
      <c r="C43" s="23"/>
      <c r="D43" s="23"/>
    </row>
    <row r="44" spans="2:4" s="18" customFormat="1" ht="12" x14ac:dyDescent="0.3">
      <c r="B44" s="23"/>
      <c r="C44" s="23"/>
      <c r="D44" s="23"/>
    </row>
    <row r="45" spans="2:4" s="18" customFormat="1" ht="12" x14ac:dyDescent="0.3">
      <c r="B45" s="23"/>
      <c r="C45" s="23"/>
      <c r="D45" s="23"/>
    </row>
    <row r="46" spans="2:4" s="18" customFormat="1" ht="12" x14ac:dyDescent="0.3">
      <c r="B46" s="23"/>
      <c r="C46" s="23"/>
      <c r="D46" s="23"/>
    </row>
    <row r="47" spans="2:4" s="18" customFormat="1" ht="11.5" x14ac:dyDescent="0.25"/>
    <row r="48" spans="2:4" s="18" customFormat="1" ht="11.5" x14ac:dyDescent="0.25"/>
    <row r="49" s="18" customFormat="1" ht="11.5" x14ac:dyDescent="0.25"/>
    <row r="50" s="18" customFormat="1" ht="11.5" x14ac:dyDescent="0.25"/>
    <row r="51" s="18" customFormat="1" ht="11.5" x14ac:dyDescent="0.25"/>
    <row r="52" s="18" customFormat="1" ht="11.5" x14ac:dyDescent="0.25"/>
    <row r="53" s="18" customFormat="1" ht="11.5" x14ac:dyDescent="0.25"/>
    <row r="54" s="18" customFormat="1" ht="11.5" x14ac:dyDescent="0.25"/>
    <row r="55" s="18" customFormat="1" ht="11.5" x14ac:dyDescent="0.25"/>
    <row r="56" s="18" customFormat="1" ht="11.5" x14ac:dyDescent="0.25"/>
    <row r="57" s="18" customFormat="1" ht="11.5" x14ac:dyDescent="0.25"/>
    <row r="58" s="22" customFormat="1" ht="11.5" x14ac:dyDescent="0.25"/>
    <row r="59" s="22" customFormat="1" ht="11.5" x14ac:dyDescent="0.25"/>
    <row r="60" s="22" customFormat="1" ht="11.5" x14ac:dyDescent="0.25"/>
    <row r="61" s="22" customFormat="1" ht="11.5" x14ac:dyDescent="0.25"/>
    <row r="62" s="22" customFormat="1" ht="11.5" x14ac:dyDescent="0.25"/>
    <row r="63" s="22" customFormat="1" ht="11.5" x14ac:dyDescent="0.25"/>
    <row r="64" s="22" customFormat="1" ht="11.5" x14ac:dyDescent="0.25"/>
    <row r="65" s="22" customFormat="1" ht="11.5" x14ac:dyDescent="0.25"/>
  </sheetData>
  <mergeCells count="2">
    <mergeCell ref="B6:C6"/>
    <mergeCell ref="B15:D20"/>
  </mergeCells>
  <pageMargins left="0.7" right="0.7" top="0.75" bottom="0.75" header="0.3" footer="0.3"/>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25774-293E-43F3-9A0F-EB3134232B8D}">
  <sheetPr>
    <tabColor rgb="FF7030A0"/>
    <pageSetUpPr fitToPage="1"/>
  </sheetPr>
  <dimension ref="A1:G72"/>
  <sheetViews>
    <sheetView showGridLines="0" zoomScale="90" zoomScaleNormal="90" workbookViewId="0">
      <selection activeCell="F29" sqref="F29"/>
    </sheetView>
  </sheetViews>
  <sheetFormatPr baseColWidth="10" defaultColWidth="10.26953125" defaultRowHeight="15.5" x14ac:dyDescent="0.35"/>
  <cols>
    <col min="1" max="1" width="5.7265625" style="13" customWidth="1"/>
    <col min="2" max="2" width="51.54296875" style="13" bestFit="1" customWidth="1"/>
    <col min="3" max="6" width="16.7265625" style="13" customWidth="1"/>
    <col min="7" max="16384" width="10.26953125" style="13"/>
  </cols>
  <sheetData>
    <row r="1" spans="1:7" ht="11.25" customHeight="1" x14ac:dyDescent="0.35">
      <c r="B1" s="15"/>
      <c r="C1" s="15"/>
      <c r="D1" s="15"/>
      <c r="E1" s="15"/>
      <c r="F1" s="15"/>
      <c r="G1" s="15"/>
    </row>
    <row r="2" spans="1:7" ht="11.25" customHeight="1" x14ac:dyDescent="0.35">
      <c r="B2" s="15"/>
      <c r="C2" s="15"/>
      <c r="D2" s="15"/>
      <c r="E2" s="15"/>
      <c r="F2" s="15"/>
      <c r="G2" s="15"/>
    </row>
    <row r="3" spans="1:7" ht="11.25" customHeight="1" x14ac:dyDescent="0.35"/>
    <row r="4" spans="1:7" ht="11.25" customHeight="1" x14ac:dyDescent="0.35">
      <c r="B4" s="6"/>
      <c r="C4" s="6"/>
      <c r="D4" s="6"/>
      <c r="E4" s="6"/>
      <c r="F4" s="6"/>
    </row>
    <row r="5" spans="1:7" ht="16.899999999999999" customHeight="1" x14ac:dyDescent="0.35">
      <c r="A5" s="16"/>
      <c r="B5" s="14" t="s">
        <v>771</v>
      </c>
      <c r="C5" s="6"/>
      <c r="D5" s="6"/>
      <c r="E5" s="6"/>
      <c r="F5" s="6"/>
    </row>
    <row r="6" spans="1:7" x14ac:dyDescent="0.35">
      <c r="A6" s="16"/>
      <c r="B6" s="307" t="str">
        <f>'KM1'!$B$6</f>
        <v>Cifras en millones de pesos chilenos (CLP$)</v>
      </c>
      <c r="C6" s="307"/>
      <c r="D6" s="6"/>
      <c r="E6" s="6"/>
      <c r="F6" s="6"/>
    </row>
    <row r="7" spans="1:7" s="22" customFormat="1" ht="12" customHeight="1" x14ac:dyDescent="0.25">
      <c r="B7" s="198"/>
      <c r="C7" s="292" t="s">
        <v>772</v>
      </c>
      <c r="D7" s="302"/>
      <c r="E7" s="291" t="s">
        <v>773</v>
      </c>
      <c r="F7" s="302"/>
    </row>
    <row r="8" spans="1:7" s="22" customFormat="1" ht="12" customHeight="1" x14ac:dyDescent="0.25">
      <c r="B8" s="237" t="s">
        <v>774</v>
      </c>
      <c r="C8" s="31">
        <f>Indice!$B$2</f>
        <v>45627</v>
      </c>
      <c r="D8" s="31">
        <f>[2]RMBL1!D8</f>
        <v>45261</v>
      </c>
      <c r="E8" s="31">
        <f>[2]RMBL1!E8</f>
        <v>45627</v>
      </c>
      <c r="F8" s="31">
        <f>[2]RMBL1!F8</f>
        <v>45261</v>
      </c>
    </row>
    <row r="9" spans="1:7" s="18" customFormat="1" ht="14.5" x14ac:dyDescent="0.35">
      <c r="B9" s="32" t="s">
        <v>775</v>
      </c>
      <c r="C9" s="190">
        <f>'[13]Hoja1 (3)'!C9</f>
        <v>15289.213345</v>
      </c>
      <c r="D9" s="190">
        <f>[2]RMBL1!D9</f>
        <v>23733.746322999999</v>
      </c>
      <c r="E9" s="190">
        <f>[2]RMBL1!E9</f>
        <v>1284.312283</v>
      </c>
      <c r="F9" s="190">
        <f>[2]RMBL1!F9</f>
        <v>2439.4823569999999</v>
      </c>
      <c r="G9"/>
    </row>
    <row r="10" spans="1:7" s="18" customFormat="1" ht="11.5" x14ac:dyDescent="0.25">
      <c r="B10" s="32" t="s">
        <v>776</v>
      </c>
      <c r="C10" s="190">
        <f>'[13]Hoja1 (3)'!C10</f>
        <v>36977.883996999997</v>
      </c>
      <c r="D10" s="190">
        <f>[2]RMBL1!D10</f>
        <v>27746.599969999999</v>
      </c>
      <c r="E10" s="190">
        <f>[2]RMBL1!E10</f>
        <v>36795.127546999996</v>
      </c>
      <c r="F10" s="190">
        <f>[2]RMBL1!F10</f>
        <v>35444.945465999997</v>
      </c>
    </row>
    <row r="11" spans="1:7" s="18" customFormat="1" ht="11.5" x14ac:dyDescent="0.25">
      <c r="B11" s="32" t="s">
        <v>777</v>
      </c>
      <c r="C11" s="190">
        <f>'[13]Hoja1 (3)'!C11</f>
        <v>14088.45838</v>
      </c>
      <c r="D11" s="190">
        <f>[2]RMBL1!D11</f>
        <v>13221.402928</v>
      </c>
      <c r="E11" s="38"/>
      <c r="F11" s="38"/>
    </row>
    <row r="12" spans="1:7" s="18" customFormat="1" ht="11.5" x14ac:dyDescent="0.25">
      <c r="B12" s="32" t="s">
        <v>778</v>
      </c>
      <c r="C12" s="190">
        <f>'[13]Hoja1 (3)'!C12</f>
        <v>8416.2491329999993</v>
      </c>
      <c r="D12" s="190">
        <f>[2]RMBL1!D12</f>
        <v>17980.841609999999</v>
      </c>
      <c r="E12" s="38"/>
      <c r="F12" s="38"/>
    </row>
    <row r="13" spans="1:7" s="18" customFormat="1" ht="11.5" x14ac:dyDescent="0.25">
      <c r="B13" s="32" t="s">
        <v>779</v>
      </c>
      <c r="C13" s="190">
        <f>'[13]Hoja1 (3)'!C13</f>
        <v>1970.9836419999999</v>
      </c>
      <c r="D13" s="190">
        <f>[2]RMBL1!D13</f>
        <v>12122.218516000001</v>
      </c>
      <c r="E13" s="38"/>
      <c r="F13" s="38"/>
    </row>
    <row r="14" spans="1:7" s="18" customFormat="1" ht="11.5" x14ac:dyDescent="0.25">
      <c r="B14" s="32" t="s">
        <v>780</v>
      </c>
      <c r="C14" s="190">
        <f>'[13]Hoja1 (3)'!C14</f>
        <v>10951.787940999999</v>
      </c>
      <c r="D14" s="190">
        <f>[2]RMBL1!D14</f>
        <v>14805.789838999999</v>
      </c>
      <c r="E14" s="38"/>
      <c r="F14" s="38"/>
    </row>
    <row r="15" spans="1:7" s="18" customFormat="1" ht="11.5" x14ac:dyDescent="0.25">
      <c r="B15" s="63" t="s">
        <v>781</v>
      </c>
      <c r="C15" s="190">
        <f>'[13]Hoja1 (3)'!C15</f>
        <v>36977.883996999997</v>
      </c>
      <c r="D15" s="190">
        <f>[2]RMBL1!D15</f>
        <v>27746.599969999999</v>
      </c>
      <c r="E15" s="190">
        <f>[2]RMBL1!E15</f>
        <v>36795.127546999996</v>
      </c>
      <c r="F15" s="190">
        <f>[2]RMBL1!F15</f>
        <v>35444.945465999997</v>
      </c>
    </row>
    <row r="16" spans="1:7" s="18" customFormat="1" ht="11.5" x14ac:dyDescent="0.25">
      <c r="B16" s="63" t="s">
        <v>782</v>
      </c>
      <c r="C16" s="291">
        <f>C8</f>
        <v>45627</v>
      </c>
      <c r="D16" s="302"/>
      <c r="E16" s="291">
        <v>45261</v>
      </c>
      <c r="F16" s="302"/>
    </row>
    <row r="17" spans="2:6" s="18" customFormat="1" ht="11.5" x14ac:dyDescent="0.25">
      <c r="B17" s="63" t="s">
        <v>783</v>
      </c>
      <c r="C17" s="372">
        <f>'[13]Hoja1 (3)'!C17</f>
        <v>888888.75243599992</v>
      </c>
      <c r="D17" s="373"/>
      <c r="E17" s="372">
        <f>'[13]Hoja1 (3)'!E17</f>
        <v>863829.644309</v>
      </c>
      <c r="F17" s="373"/>
    </row>
    <row r="18" spans="2:6" s="18" customFormat="1" ht="11.5" x14ac:dyDescent="0.25">
      <c r="B18" s="63" t="s">
        <v>784</v>
      </c>
      <c r="C18" s="372">
        <f>'[13]Hoja1 (3)'!C18</f>
        <v>320767.88163899997</v>
      </c>
      <c r="D18" s="373"/>
      <c r="E18" s="372">
        <f>'[13]Hoja1 (3)'!E18</f>
        <v>426100.41280599998</v>
      </c>
      <c r="F18" s="373"/>
    </row>
    <row r="19" spans="2:6" s="18" customFormat="1" ht="12" thickBot="1" x14ac:dyDescent="0.3"/>
    <row r="20" spans="2:6" s="18" customFormat="1" ht="3.75" customHeight="1" x14ac:dyDescent="0.25">
      <c r="B20" s="29"/>
      <c r="C20" s="29"/>
      <c r="D20" s="29"/>
      <c r="E20" s="29"/>
      <c r="F20" s="29"/>
    </row>
    <row r="21" spans="2:6" s="18" customFormat="1" ht="12" x14ac:dyDescent="0.3">
      <c r="B21" s="28" t="s">
        <v>178</v>
      </c>
      <c r="C21" s="23"/>
      <c r="D21" s="23"/>
      <c r="E21" s="23"/>
      <c r="F21" s="23"/>
    </row>
    <row r="22" spans="2:6" s="18" customFormat="1" ht="15" customHeight="1" x14ac:dyDescent="0.25">
      <c r="B22" s="278"/>
      <c r="C22" s="279"/>
      <c r="D22" s="279"/>
      <c r="E22" s="279"/>
      <c r="F22" s="280"/>
    </row>
    <row r="23" spans="2:6" s="18" customFormat="1" ht="15" customHeight="1" x14ac:dyDescent="0.25">
      <c r="B23" s="281"/>
      <c r="C23" s="282"/>
      <c r="D23" s="282"/>
      <c r="E23" s="282"/>
      <c r="F23" s="283"/>
    </row>
    <row r="24" spans="2:6" s="18" customFormat="1" ht="15" customHeight="1" x14ac:dyDescent="0.25">
      <c r="B24" s="281"/>
      <c r="C24" s="282"/>
      <c r="D24" s="282"/>
      <c r="E24" s="282"/>
      <c r="F24" s="283"/>
    </row>
    <row r="25" spans="2:6" s="18" customFormat="1" ht="15" customHeight="1" x14ac:dyDescent="0.25">
      <c r="B25" s="281"/>
      <c r="C25" s="282"/>
      <c r="D25" s="282"/>
      <c r="E25" s="282"/>
      <c r="F25" s="283"/>
    </row>
    <row r="26" spans="2:6" s="18" customFormat="1" ht="15" customHeight="1" x14ac:dyDescent="0.25">
      <c r="B26" s="281"/>
      <c r="C26" s="282"/>
      <c r="D26" s="282"/>
      <c r="E26" s="282"/>
      <c r="F26" s="283"/>
    </row>
    <row r="27" spans="2:6" s="18" customFormat="1" ht="15" customHeight="1" x14ac:dyDescent="0.25">
      <c r="B27" s="284"/>
      <c r="C27" s="285"/>
      <c r="D27" s="285"/>
      <c r="E27" s="285"/>
      <c r="F27" s="286"/>
    </row>
    <row r="28" spans="2:6" s="18" customFormat="1" ht="12.5" thickBot="1" x14ac:dyDescent="0.35">
      <c r="C28" s="23"/>
      <c r="D28" s="23"/>
      <c r="E28" s="23"/>
      <c r="F28" s="23"/>
    </row>
    <row r="29" spans="2:6" s="18" customFormat="1" ht="11.5" x14ac:dyDescent="0.25">
      <c r="B29" s="29"/>
      <c r="C29" s="29"/>
      <c r="D29" s="29"/>
      <c r="E29" s="29"/>
      <c r="F29" s="29"/>
    </row>
    <row r="30" spans="2:6" s="18" customFormat="1" ht="12" x14ac:dyDescent="0.3">
      <c r="B30" s="23"/>
      <c r="C30" s="23"/>
      <c r="D30" s="23"/>
      <c r="E30" s="23"/>
      <c r="F30" s="23"/>
    </row>
    <row r="31" spans="2:6" s="18" customFormat="1" ht="12" x14ac:dyDescent="0.3">
      <c r="B31" s="23"/>
      <c r="C31" s="23"/>
      <c r="D31" s="23"/>
      <c r="E31" s="23"/>
      <c r="F31" s="23"/>
    </row>
    <row r="32" spans="2:6" s="18" customFormat="1" ht="12" x14ac:dyDescent="0.3">
      <c r="B32" s="23"/>
      <c r="C32" s="23"/>
      <c r="D32" s="23"/>
      <c r="E32" s="23"/>
      <c r="F32" s="23"/>
    </row>
    <row r="33" spans="2:6" s="18" customFormat="1" ht="12" x14ac:dyDescent="0.3">
      <c r="B33" s="23"/>
      <c r="C33" s="23"/>
      <c r="D33" s="23"/>
      <c r="E33" s="23"/>
      <c r="F33" s="23"/>
    </row>
    <row r="34" spans="2:6" s="18" customFormat="1" ht="12" x14ac:dyDescent="0.3">
      <c r="B34" s="23"/>
      <c r="C34" s="23"/>
      <c r="D34" s="23"/>
      <c r="E34" s="23"/>
      <c r="F34" s="23"/>
    </row>
    <row r="35" spans="2:6" s="18" customFormat="1" ht="12" x14ac:dyDescent="0.3">
      <c r="B35" s="23"/>
      <c r="C35" s="23"/>
      <c r="D35" s="23"/>
      <c r="E35" s="23"/>
      <c r="F35" s="23"/>
    </row>
    <row r="36" spans="2:6" s="18" customFormat="1" ht="12" x14ac:dyDescent="0.3">
      <c r="B36" s="23"/>
      <c r="C36" s="23"/>
      <c r="D36" s="23"/>
      <c r="E36" s="23"/>
      <c r="F36" s="23"/>
    </row>
    <row r="37" spans="2:6" s="18" customFormat="1" ht="12" x14ac:dyDescent="0.3">
      <c r="B37" s="23"/>
      <c r="C37" s="23"/>
      <c r="D37" s="23"/>
      <c r="E37" s="23"/>
      <c r="F37" s="23"/>
    </row>
    <row r="38" spans="2:6" s="18" customFormat="1" ht="12" x14ac:dyDescent="0.3">
      <c r="B38" s="23"/>
      <c r="C38" s="23"/>
      <c r="D38" s="23"/>
      <c r="E38" s="23"/>
      <c r="F38" s="23"/>
    </row>
    <row r="39" spans="2:6" s="18" customFormat="1" ht="12" x14ac:dyDescent="0.3">
      <c r="B39" s="23"/>
      <c r="C39" s="23"/>
      <c r="D39" s="23"/>
      <c r="E39" s="23"/>
      <c r="F39" s="23"/>
    </row>
    <row r="40" spans="2:6" s="18" customFormat="1" ht="12" x14ac:dyDescent="0.3">
      <c r="B40" s="23"/>
      <c r="C40" s="23"/>
      <c r="D40" s="23"/>
      <c r="E40" s="23"/>
      <c r="F40" s="23"/>
    </row>
    <row r="41" spans="2:6" s="18" customFormat="1" ht="12" x14ac:dyDescent="0.3">
      <c r="B41" s="23"/>
      <c r="C41" s="23"/>
      <c r="D41" s="23"/>
      <c r="E41" s="23"/>
      <c r="F41" s="23"/>
    </row>
    <row r="42" spans="2:6" s="18" customFormat="1" ht="12" x14ac:dyDescent="0.3">
      <c r="B42" s="23"/>
      <c r="C42" s="23"/>
      <c r="D42" s="23"/>
      <c r="E42" s="23"/>
      <c r="F42" s="23"/>
    </row>
    <row r="43" spans="2:6" s="18" customFormat="1" ht="12" x14ac:dyDescent="0.3">
      <c r="B43" s="23"/>
      <c r="C43" s="23"/>
      <c r="D43" s="23"/>
      <c r="E43" s="23"/>
      <c r="F43" s="23"/>
    </row>
    <row r="44" spans="2:6" s="18" customFormat="1" ht="12" x14ac:dyDescent="0.3">
      <c r="B44" s="23"/>
      <c r="C44" s="23"/>
      <c r="D44" s="23"/>
      <c r="E44" s="23"/>
      <c r="F44" s="23"/>
    </row>
    <row r="45" spans="2:6" s="18" customFormat="1" ht="12" x14ac:dyDescent="0.3">
      <c r="B45" s="23"/>
      <c r="C45" s="23"/>
      <c r="D45" s="23"/>
      <c r="E45" s="23"/>
      <c r="F45" s="23"/>
    </row>
    <row r="46" spans="2:6" s="18" customFormat="1" ht="12" x14ac:dyDescent="0.3">
      <c r="B46" s="23"/>
      <c r="C46" s="23"/>
      <c r="D46" s="23"/>
      <c r="E46" s="23"/>
      <c r="F46" s="23"/>
    </row>
    <row r="47" spans="2:6" s="18" customFormat="1" ht="12" x14ac:dyDescent="0.3">
      <c r="B47" s="23"/>
      <c r="C47" s="23"/>
      <c r="D47" s="23"/>
      <c r="E47" s="23"/>
      <c r="F47" s="23"/>
    </row>
    <row r="48" spans="2:6" s="18" customFormat="1" ht="12" x14ac:dyDescent="0.3">
      <c r="B48" s="23"/>
      <c r="C48" s="23"/>
      <c r="D48" s="23"/>
      <c r="E48" s="23"/>
      <c r="F48" s="23"/>
    </row>
    <row r="49" spans="2:6" s="18" customFormat="1" ht="12" x14ac:dyDescent="0.3">
      <c r="B49" s="23"/>
      <c r="C49" s="23"/>
      <c r="D49" s="23"/>
      <c r="E49" s="23"/>
      <c r="F49" s="23"/>
    </row>
    <row r="50" spans="2:6" s="18" customFormat="1" ht="12" x14ac:dyDescent="0.3">
      <c r="B50" s="23"/>
      <c r="C50" s="23"/>
      <c r="D50" s="23"/>
      <c r="E50" s="23"/>
      <c r="F50" s="23"/>
    </row>
    <row r="51" spans="2:6" s="18" customFormat="1" ht="12" x14ac:dyDescent="0.3">
      <c r="B51" s="23"/>
      <c r="C51" s="23"/>
      <c r="D51" s="23"/>
      <c r="E51" s="23"/>
      <c r="F51" s="23"/>
    </row>
    <row r="52" spans="2:6" s="18" customFormat="1" ht="12" x14ac:dyDescent="0.3">
      <c r="B52" s="23"/>
      <c r="C52" s="23"/>
      <c r="D52" s="23"/>
      <c r="E52" s="23"/>
      <c r="F52" s="23"/>
    </row>
    <row r="53" spans="2:6" s="18" customFormat="1" ht="12" x14ac:dyDescent="0.3">
      <c r="B53" s="23"/>
      <c r="C53" s="23"/>
      <c r="D53" s="23"/>
      <c r="E53" s="23"/>
      <c r="F53" s="23"/>
    </row>
    <row r="54" spans="2:6" s="18" customFormat="1" ht="11.5" x14ac:dyDescent="0.25"/>
    <row r="55" spans="2:6" s="18" customFormat="1" ht="11.5" x14ac:dyDescent="0.25"/>
    <row r="56" spans="2:6" s="18" customFormat="1" ht="11.5" x14ac:dyDescent="0.25"/>
    <row r="57" spans="2:6" s="18" customFormat="1" ht="11.5" x14ac:dyDescent="0.25"/>
    <row r="58" spans="2:6" s="18" customFormat="1" ht="11.5" x14ac:dyDescent="0.25"/>
    <row r="59" spans="2:6" s="18" customFormat="1" ht="11.5" x14ac:dyDescent="0.25"/>
    <row r="60" spans="2:6" s="18" customFormat="1" ht="11.5" x14ac:dyDescent="0.25"/>
    <row r="61" spans="2:6" s="18" customFormat="1" ht="11.5" x14ac:dyDescent="0.25"/>
    <row r="62" spans="2:6" s="18" customFormat="1" ht="11.5" x14ac:dyDescent="0.25"/>
    <row r="63" spans="2:6" s="18" customFormat="1" ht="11.5" x14ac:dyDescent="0.25"/>
    <row r="64" spans="2:6" s="18" customFormat="1" ht="11.5" x14ac:dyDescent="0.25"/>
    <row r="65" s="22" customFormat="1" ht="11.5" x14ac:dyDescent="0.25"/>
    <row r="66" s="22" customFormat="1" ht="11.5" x14ac:dyDescent="0.25"/>
    <row r="67" s="22" customFormat="1" ht="11.5" x14ac:dyDescent="0.25"/>
    <row r="68" s="22" customFormat="1" ht="11.5" x14ac:dyDescent="0.25"/>
    <row r="69" s="22" customFormat="1" ht="11.5" x14ac:dyDescent="0.25"/>
    <row r="70" s="22" customFormat="1" ht="11.5" x14ac:dyDescent="0.25"/>
    <row r="71" s="22" customFormat="1" ht="11.5" x14ac:dyDescent="0.25"/>
    <row r="72" s="22" customFormat="1" ht="11.5" x14ac:dyDescent="0.25"/>
  </sheetData>
  <mergeCells count="10">
    <mergeCell ref="B22:F27"/>
    <mergeCell ref="B6:C6"/>
    <mergeCell ref="C7:D7"/>
    <mergeCell ref="E7:F7"/>
    <mergeCell ref="C16:D16"/>
    <mergeCell ref="E16:F16"/>
    <mergeCell ref="C17:D17"/>
    <mergeCell ref="C18:D18"/>
    <mergeCell ref="E17:F17"/>
    <mergeCell ref="E18:F18"/>
  </mergeCells>
  <pageMargins left="0.7" right="0.7" top="0.75" bottom="0.75" header="0.3" footer="0.3"/>
  <pageSetup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609B0-EEB5-4503-80B6-B4CCA306ACC5}">
  <sheetPr>
    <tabColor rgb="FF7030A0"/>
    <pageSetUpPr fitToPage="1"/>
  </sheetPr>
  <dimension ref="A1:I80"/>
  <sheetViews>
    <sheetView showGridLines="0" topLeftCell="A5" zoomScale="90" zoomScaleNormal="90" workbookViewId="0">
      <selection activeCell="E10" sqref="E10:F26"/>
    </sheetView>
  </sheetViews>
  <sheetFormatPr baseColWidth="10" defaultColWidth="10.26953125" defaultRowHeight="15.5" x14ac:dyDescent="0.35"/>
  <cols>
    <col min="1" max="1" width="5.7265625" style="13" customWidth="1"/>
    <col min="2" max="2" width="10.26953125" style="13"/>
    <col min="3" max="3" width="20.26953125" style="13" customWidth="1"/>
    <col min="4" max="4" width="54.453125" style="13" bestFit="1" customWidth="1"/>
    <col min="5" max="6" width="16.7265625" style="13" customWidth="1"/>
    <col min="7" max="16384" width="10.26953125" style="13"/>
  </cols>
  <sheetData>
    <row r="1" spans="1:9" ht="11.25" customHeight="1" x14ac:dyDescent="0.35">
      <c r="B1" s="15"/>
      <c r="C1" s="15"/>
      <c r="D1" s="15"/>
      <c r="E1" s="15"/>
      <c r="F1" s="15"/>
      <c r="G1" s="15"/>
    </row>
    <row r="2" spans="1:9" ht="11.25" customHeight="1" x14ac:dyDescent="0.35">
      <c r="B2" s="15"/>
      <c r="C2" s="15"/>
      <c r="D2" s="15"/>
      <c r="E2" s="15"/>
      <c r="F2" s="15"/>
      <c r="G2" s="15"/>
    </row>
    <row r="3" spans="1:9" ht="11.25" customHeight="1" x14ac:dyDescent="0.35"/>
    <row r="4" spans="1:9" ht="11.25" customHeight="1" x14ac:dyDescent="0.35">
      <c r="B4" s="6"/>
      <c r="C4" s="6"/>
      <c r="D4" s="6"/>
      <c r="E4" s="6"/>
      <c r="F4" s="6"/>
    </row>
    <row r="5" spans="1:9" ht="16.899999999999999" customHeight="1" x14ac:dyDescent="0.35">
      <c r="A5" s="16"/>
      <c r="B5" s="14" t="s">
        <v>785</v>
      </c>
      <c r="C5" s="6"/>
      <c r="D5" s="6"/>
      <c r="E5" s="6"/>
      <c r="F5" s="6"/>
    </row>
    <row r="6" spans="1:9" ht="15" customHeight="1" x14ac:dyDescent="0.35">
      <c r="A6" s="16"/>
      <c r="B6" s="307" t="str">
        <f>'KM1'!$B$6</f>
        <v>Cifras en millones de pesos chilenos (CLP$)</v>
      </c>
      <c r="C6" s="307"/>
      <c r="D6" s="307"/>
      <c r="E6" s="6"/>
      <c r="F6" s="6"/>
    </row>
    <row r="7" spans="1:9" ht="15" customHeight="1" x14ac:dyDescent="0.35">
      <c r="A7" s="16"/>
      <c r="B7" s="170"/>
      <c r="C7" s="170"/>
      <c r="D7" s="170"/>
      <c r="E7" s="383">
        <f>Indice!$B$2</f>
        <v>45627</v>
      </c>
      <c r="F7" s="384"/>
    </row>
    <row r="8" spans="1:9" s="22" customFormat="1" ht="12" customHeight="1" x14ac:dyDescent="0.25">
      <c r="B8" s="241"/>
      <c r="C8" s="374"/>
      <c r="D8" s="375"/>
      <c r="E8" s="31" t="s">
        <v>106</v>
      </c>
      <c r="F8" s="31" t="s">
        <v>107</v>
      </c>
    </row>
    <row r="9" spans="1:9" s="18" customFormat="1" ht="34.5" x14ac:dyDescent="0.35">
      <c r="B9" s="20"/>
      <c r="C9" s="376" t="s">
        <v>786</v>
      </c>
      <c r="D9" s="377"/>
      <c r="E9" s="55" t="s">
        <v>787</v>
      </c>
      <c r="F9" s="55" t="s">
        <v>788</v>
      </c>
      <c r="G9"/>
    </row>
    <row r="10" spans="1:9" s="18" customFormat="1" ht="11.5" x14ac:dyDescent="0.25">
      <c r="B10" s="20">
        <v>1</v>
      </c>
      <c r="C10" s="378" t="s">
        <v>789</v>
      </c>
      <c r="D10" s="32" t="s">
        <v>790</v>
      </c>
      <c r="E10" s="190">
        <f>'[14]12. F REM1 (2024)'!E13</f>
        <v>13</v>
      </c>
      <c r="F10" s="190">
        <f>'[14]12. F REM1 (2024)'!F13</f>
        <v>114</v>
      </c>
    </row>
    <row r="11" spans="1:9" s="18" customFormat="1" ht="11.5" x14ac:dyDescent="0.25">
      <c r="B11" s="21">
        <v>2</v>
      </c>
      <c r="C11" s="379"/>
      <c r="D11" s="63" t="s">
        <v>791</v>
      </c>
      <c r="E11" s="225">
        <f>'[14]12. F REM1 (2024)'!E14/1000000</f>
        <v>3502.1836760000001</v>
      </c>
      <c r="F11" s="225">
        <f>'[14]12. F REM1 (2024)'!F14/1000000</f>
        <v>11687.401588999999</v>
      </c>
      <c r="H11" s="182"/>
      <c r="I11" s="244"/>
    </row>
    <row r="12" spans="1:9" s="18" customFormat="1" ht="11.5" x14ac:dyDescent="0.25">
      <c r="B12" s="20">
        <v>3</v>
      </c>
      <c r="C12" s="379"/>
      <c r="D12" s="32" t="s">
        <v>792</v>
      </c>
      <c r="E12" s="190">
        <f>'[14]12. F REM1 (2024)'!E15/1000000</f>
        <v>3502.1836760000001</v>
      </c>
      <c r="F12" s="190">
        <f>'[14]12. F REM1 (2024)'!F15/1000000</f>
        <v>11687.401588999999</v>
      </c>
    </row>
    <row r="13" spans="1:9" s="18" customFormat="1" ht="11.5" x14ac:dyDescent="0.25">
      <c r="B13" s="20">
        <v>4</v>
      </c>
      <c r="C13" s="379"/>
      <c r="D13" s="32" t="s">
        <v>793</v>
      </c>
      <c r="E13" s="190">
        <f>'[14]12. F REM1 (2024)'!E16/1000000</f>
        <v>0</v>
      </c>
      <c r="F13" s="190">
        <f>'[14]12. F REM1 (2024)'!F16/1000000</f>
        <v>0</v>
      </c>
    </row>
    <row r="14" spans="1:9" s="18" customFormat="1" ht="11.5" x14ac:dyDescent="0.25">
      <c r="B14" s="20">
        <v>5</v>
      </c>
      <c r="C14" s="379"/>
      <c r="D14" s="32" t="s">
        <v>794</v>
      </c>
      <c r="E14" s="190">
        <f>'[14]12. F REM1 (2024)'!E17/1000000</f>
        <v>0</v>
      </c>
      <c r="F14" s="190">
        <f>'[14]12. F REM1 (2024)'!F17/1000000</f>
        <v>0</v>
      </c>
    </row>
    <row r="15" spans="1:9" s="18" customFormat="1" ht="11.5" x14ac:dyDescent="0.25">
      <c r="B15" s="20">
        <v>6</v>
      </c>
      <c r="C15" s="379"/>
      <c r="D15" s="32" t="s">
        <v>795</v>
      </c>
      <c r="E15" s="190">
        <f>'[14]12. F REM1 (2024)'!E18/1000000</f>
        <v>0</v>
      </c>
      <c r="F15" s="190">
        <f>'[14]12. F REM1 (2024)'!F18/1000000</f>
        <v>0</v>
      </c>
    </row>
    <row r="16" spans="1:9" s="18" customFormat="1" ht="11.5" x14ac:dyDescent="0.25">
      <c r="B16" s="20">
        <v>7</v>
      </c>
      <c r="C16" s="379"/>
      <c r="D16" s="32" t="s">
        <v>796</v>
      </c>
      <c r="E16" s="190">
        <f>'[14]12. F REM1 (2024)'!E19/1000000</f>
        <v>0</v>
      </c>
      <c r="F16" s="190">
        <f>'[14]12. F REM1 (2024)'!F19/1000000</f>
        <v>0</v>
      </c>
    </row>
    <row r="17" spans="2:6" s="18" customFormat="1" ht="11.5" x14ac:dyDescent="0.25">
      <c r="B17" s="20">
        <v>8</v>
      </c>
      <c r="C17" s="380"/>
      <c r="D17" s="32" t="s">
        <v>793</v>
      </c>
      <c r="E17" s="190">
        <f>'[14]12. F REM1 (2024)'!E20/1000000</f>
        <v>0</v>
      </c>
      <c r="F17" s="190">
        <f>'[14]12. F REM1 (2024)'!F20/1000000</f>
        <v>0</v>
      </c>
    </row>
    <row r="18" spans="2:6" s="18" customFormat="1" ht="11.5" x14ac:dyDescent="0.25">
      <c r="B18" s="20">
        <v>9</v>
      </c>
      <c r="C18" s="378" t="s">
        <v>797</v>
      </c>
      <c r="D18" s="32" t="s">
        <v>790</v>
      </c>
      <c r="E18" s="190">
        <f>'[14]12. F REM1 (2024)'!E21/1000000</f>
        <v>1.2999999999999999E-5</v>
      </c>
      <c r="F18" s="190">
        <f>'[14]12. F REM1 (2024)'!F21/1000000</f>
        <v>1.1400000000000001E-4</v>
      </c>
    </row>
    <row r="19" spans="2:6" s="18" customFormat="1" ht="11.5" x14ac:dyDescent="0.25">
      <c r="B19" s="21">
        <v>10</v>
      </c>
      <c r="C19" s="379"/>
      <c r="D19" s="63" t="s">
        <v>798</v>
      </c>
      <c r="E19" s="225">
        <f>'[14]12. F REM1 (2024)'!E22/1000000</f>
        <v>4756.2308389999998</v>
      </c>
      <c r="F19" s="225">
        <f>'[14]12. F REM1 (2024)'!F22/1000000</f>
        <v>6806.9511940000002</v>
      </c>
    </row>
    <row r="20" spans="2:6" s="18" customFormat="1" ht="11.5" x14ac:dyDescent="0.25">
      <c r="B20" s="20">
        <v>11</v>
      </c>
      <c r="C20" s="379"/>
      <c r="D20" s="32" t="s">
        <v>792</v>
      </c>
      <c r="E20" s="190">
        <f>'[14]12. F REM1 (2024)'!E23/1000000</f>
        <v>4756.2308389999998</v>
      </c>
      <c r="F20" s="190">
        <f>'[14]12. F REM1 (2024)'!F23/1000000</f>
        <v>6806.9511940000002</v>
      </c>
    </row>
    <row r="21" spans="2:6" s="18" customFormat="1" ht="11.5" x14ac:dyDescent="0.25">
      <c r="B21" s="20">
        <v>12</v>
      </c>
      <c r="C21" s="379"/>
      <c r="D21" s="32" t="s">
        <v>793</v>
      </c>
      <c r="E21" s="190">
        <f>'[14]12. F REM1 (2024)'!E24/1000000</f>
        <v>0</v>
      </c>
      <c r="F21" s="190">
        <f>'[14]12. F REM1 (2024)'!F24/1000000</f>
        <v>0</v>
      </c>
    </row>
    <row r="22" spans="2:6" s="18" customFormat="1" ht="11.5" x14ac:dyDescent="0.25">
      <c r="B22" s="20">
        <v>13</v>
      </c>
      <c r="C22" s="379"/>
      <c r="D22" s="32" t="s">
        <v>794</v>
      </c>
      <c r="E22" s="190">
        <f>'[14]12. F REM1 (2024)'!E25/1000000</f>
        <v>0</v>
      </c>
      <c r="F22" s="190">
        <f>'[14]12. F REM1 (2024)'!F25/1000000</f>
        <v>0</v>
      </c>
    </row>
    <row r="23" spans="2:6" s="18" customFormat="1" ht="11.5" x14ac:dyDescent="0.25">
      <c r="B23" s="20">
        <v>14</v>
      </c>
      <c r="C23" s="379"/>
      <c r="D23" s="32" t="s">
        <v>795</v>
      </c>
      <c r="E23" s="190">
        <f>'[14]12. F REM1 (2024)'!E26/1000000</f>
        <v>0</v>
      </c>
      <c r="F23" s="190">
        <f>'[14]12. F REM1 (2024)'!F26/1000000</f>
        <v>0</v>
      </c>
    </row>
    <row r="24" spans="2:6" s="18" customFormat="1" ht="11.5" x14ac:dyDescent="0.25">
      <c r="B24" s="20">
        <v>15</v>
      </c>
      <c r="C24" s="379"/>
      <c r="D24" s="32" t="s">
        <v>796</v>
      </c>
      <c r="E24" s="190">
        <f>'[14]12. F REM1 (2024)'!E27/1000000</f>
        <v>0</v>
      </c>
      <c r="F24" s="190">
        <f>'[14]12. F REM1 (2024)'!F27/1000000</f>
        <v>0</v>
      </c>
    </row>
    <row r="25" spans="2:6" s="18" customFormat="1" ht="11.5" x14ac:dyDescent="0.25">
      <c r="B25" s="20">
        <v>16</v>
      </c>
      <c r="C25" s="380"/>
      <c r="D25" s="32" t="s">
        <v>793</v>
      </c>
      <c r="E25" s="190">
        <f>'[14]12. F REM1 (2024)'!E28/1000000</f>
        <v>0</v>
      </c>
      <c r="F25" s="190">
        <f>'[14]12. F REM1 (2024)'!F28/1000000</f>
        <v>0</v>
      </c>
    </row>
    <row r="26" spans="2:6" s="18" customFormat="1" ht="11.5" x14ac:dyDescent="0.25">
      <c r="B26" s="20">
        <v>17</v>
      </c>
      <c r="C26" s="381" t="s">
        <v>799</v>
      </c>
      <c r="D26" s="382"/>
      <c r="E26" s="225">
        <f>'[14]12. F REM1 (2024)'!E29/1000000</f>
        <v>8258.4145150000004</v>
      </c>
      <c r="F26" s="225">
        <f>'[14]12. F REM1 (2024)'!F29/1000000</f>
        <v>18494.352782999998</v>
      </c>
    </row>
    <row r="27" spans="2:6" s="18" customFormat="1" ht="12" thickBot="1" x14ac:dyDescent="0.3"/>
    <row r="28" spans="2:6" s="18" customFormat="1" ht="3.75" customHeight="1" x14ac:dyDescent="0.25">
      <c r="B28" s="29"/>
      <c r="C28" s="29"/>
      <c r="D28" s="29"/>
      <c r="E28" s="29"/>
      <c r="F28" s="29"/>
    </row>
    <row r="29" spans="2:6" s="18" customFormat="1" ht="12" x14ac:dyDescent="0.3">
      <c r="B29" s="28" t="s">
        <v>178</v>
      </c>
      <c r="C29" s="22"/>
      <c r="D29" s="22"/>
      <c r="E29" s="23"/>
      <c r="F29" s="23"/>
    </row>
    <row r="30" spans="2:6" s="18" customFormat="1" ht="15" customHeight="1" x14ac:dyDescent="0.25">
      <c r="B30" s="278"/>
      <c r="C30" s="279"/>
      <c r="D30" s="279"/>
      <c r="E30" s="279"/>
      <c r="F30" s="280"/>
    </row>
    <row r="31" spans="2:6" s="18" customFormat="1" ht="15" customHeight="1" x14ac:dyDescent="0.25">
      <c r="B31" s="281"/>
      <c r="C31" s="282"/>
      <c r="D31" s="282"/>
      <c r="E31" s="282"/>
      <c r="F31" s="283"/>
    </row>
    <row r="32" spans="2:6" s="18" customFormat="1" ht="15" customHeight="1" x14ac:dyDescent="0.25">
      <c r="B32" s="281"/>
      <c r="C32" s="282"/>
      <c r="D32" s="282"/>
      <c r="E32" s="282"/>
      <c r="F32" s="283"/>
    </row>
    <row r="33" spans="2:6" s="18" customFormat="1" ht="15" customHeight="1" x14ac:dyDescent="0.25">
      <c r="B33" s="281"/>
      <c r="C33" s="282"/>
      <c r="D33" s="282"/>
      <c r="E33" s="282"/>
      <c r="F33" s="283"/>
    </row>
    <row r="34" spans="2:6" s="18" customFormat="1" ht="15" customHeight="1" x14ac:dyDescent="0.25">
      <c r="B34" s="281"/>
      <c r="C34" s="282"/>
      <c r="D34" s="282"/>
      <c r="E34" s="282"/>
      <c r="F34" s="283"/>
    </row>
    <row r="35" spans="2:6" s="18" customFormat="1" ht="15" customHeight="1" x14ac:dyDescent="0.25">
      <c r="B35" s="284"/>
      <c r="C35" s="285"/>
      <c r="D35" s="285"/>
      <c r="E35" s="285"/>
      <c r="F35" s="286"/>
    </row>
    <row r="36" spans="2:6" s="18" customFormat="1" ht="12.5" thickBot="1" x14ac:dyDescent="0.35">
      <c r="E36" s="23"/>
      <c r="F36" s="23"/>
    </row>
    <row r="37" spans="2:6" s="18" customFormat="1" ht="11.5" x14ac:dyDescent="0.25">
      <c r="B37" s="29"/>
      <c r="C37" s="29"/>
      <c r="D37" s="29"/>
      <c r="E37" s="29"/>
      <c r="F37" s="29"/>
    </row>
    <row r="38" spans="2:6" s="18" customFormat="1" ht="12" x14ac:dyDescent="0.3">
      <c r="B38" s="23"/>
      <c r="C38" s="23"/>
      <c r="D38" s="23"/>
      <c r="E38" s="23"/>
      <c r="F38" s="23"/>
    </row>
    <row r="39" spans="2:6" s="18" customFormat="1" ht="12" x14ac:dyDescent="0.3">
      <c r="B39" s="23"/>
      <c r="C39" s="23"/>
      <c r="D39" s="23"/>
      <c r="E39" s="23"/>
      <c r="F39" s="23"/>
    </row>
    <row r="40" spans="2:6" s="18" customFormat="1" ht="12" x14ac:dyDescent="0.3">
      <c r="B40" s="23"/>
      <c r="C40" s="23"/>
      <c r="D40" s="23"/>
      <c r="E40" s="23"/>
      <c r="F40" s="23"/>
    </row>
    <row r="41" spans="2:6" s="18" customFormat="1" ht="12" x14ac:dyDescent="0.3">
      <c r="B41" s="23"/>
      <c r="C41" s="23"/>
      <c r="D41" s="23"/>
      <c r="E41" s="23"/>
      <c r="F41" s="23"/>
    </row>
    <row r="42" spans="2:6" s="18" customFormat="1" ht="12" x14ac:dyDescent="0.3">
      <c r="B42" s="23"/>
      <c r="C42" s="23"/>
      <c r="D42" s="23"/>
      <c r="E42" s="23"/>
      <c r="F42" s="23"/>
    </row>
    <row r="43" spans="2:6" s="18" customFormat="1" ht="12" x14ac:dyDescent="0.3">
      <c r="B43" s="23"/>
      <c r="C43" s="23"/>
      <c r="D43" s="23"/>
      <c r="E43" s="23"/>
      <c r="F43" s="23"/>
    </row>
    <row r="44" spans="2:6" s="18" customFormat="1" ht="12" x14ac:dyDescent="0.3">
      <c r="B44" s="23"/>
      <c r="C44" s="23"/>
      <c r="D44" s="23"/>
      <c r="E44" s="23"/>
      <c r="F44" s="23"/>
    </row>
    <row r="45" spans="2:6" s="18" customFormat="1" ht="12" x14ac:dyDescent="0.3">
      <c r="B45" s="23"/>
      <c r="C45" s="23"/>
      <c r="D45" s="23"/>
      <c r="E45" s="23"/>
      <c r="F45" s="23"/>
    </row>
    <row r="46" spans="2:6" s="18" customFormat="1" ht="12" x14ac:dyDescent="0.3">
      <c r="B46" s="23"/>
      <c r="C46" s="23"/>
      <c r="D46" s="23"/>
      <c r="E46" s="23"/>
      <c r="F46" s="23"/>
    </row>
    <row r="47" spans="2:6" s="18" customFormat="1" ht="12" x14ac:dyDescent="0.3">
      <c r="B47" s="23"/>
      <c r="C47" s="23"/>
      <c r="D47" s="23"/>
      <c r="E47" s="23"/>
      <c r="F47" s="23"/>
    </row>
    <row r="48" spans="2:6" s="18" customFormat="1" ht="12" x14ac:dyDescent="0.3">
      <c r="B48" s="23"/>
      <c r="C48" s="23"/>
      <c r="D48" s="23"/>
      <c r="E48" s="23"/>
      <c r="F48" s="23"/>
    </row>
    <row r="49" spans="2:6" s="18" customFormat="1" ht="12" x14ac:dyDescent="0.3">
      <c r="B49" s="23"/>
      <c r="C49" s="23"/>
      <c r="D49" s="23"/>
      <c r="E49" s="23"/>
      <c r="F49" s="23"/>
    </row>
    <row r="50" spans="2:6" s="18" customFormat="1" ht="12" x14ac:dyDescent="0.3">
      <c r="B50" s="23"/>
      <c r="C50" s="23"/>
      <c r="D50" s="23"/>
      <c r="E50" s="23"/>
      <c r="F50" s="23"/>
    </row>
    <row r="51" spans="2:6" s="18" customFormat="1" ht="12" x14ac:dyDescent="0.3">
      <c r="B51" s="23"/>
      <c r="C51" s="23"/>
      <c r="D51" s="23"/>
      <c r="E51" s="23"/>
      <c r="F51" s="23"/>
    </row>
    <row r="52" spans="2:6" s="18" customFormat="1" ht="12" x14ac:dyDescent="0.3">
      <c r="B52" s="23"/>
      <c r="C52" s="23"/>
      <c r="D52" s="23"/>
      <c r="E52" s="23"/>
      <c r="F52" s="23"/>
    </row>
    <row r="53" spans="2:6" s="18" customFormat="1" ht="12" x14ac:dyDescent="0.3">
      <c r="B53" s="23"/>
      <c r="C53" s="23"/>
      <c r="D53" s="23"/>
      <c r="E53" s="23"/>
      <c r="F53" s="23"/>
    </row>
    <row r="54" spans="2:6" s="18" customFormat="1" ht="12" x14ac:dyDescent="0.3">
      <c r="B54" s="23"/>
      <c r="C54" s="23"/>
      <c r="D54" s="23"/>
      <c r="E54" s="23"/>
      <c r="F54" s="23"/>
    </row>
    <row r="55" spans="2:6" s="18" customFormat="1" ht="12" x14ac:dyDescent="0.3">
      <c r="B55" s="23"/>
      <c r="C55" s="23"/>
      <c r="D55" s="23"/>
      <c r="E55" s="23"/>
      <c r="F55" s="23"/>
    </row>
    <row r="56" spans="2:6" s="18" customFormat="1" ht="12" x14ac:dyDescent="0.3">
      <c r="B56" s="23"/>
      <c r="C56" s="23"/>
      <c r="D56" s="23"/>
      <c r="E56" s="23"/>
      <c r="F56" s="23"/>
    </row>
    <row r="57" spans="2:6" s="18" customFormat="1" ht="12" x14ac:dyDescent="0.3">
      <c r="B57" s="23"/>
      <c r="C57" s="23"/>
      <c r="D57" s="23"/>
      <c r="E57" s="23"/>
      <c r="F57" s="23"/>
    </row>
    <row r="58" spans="2:6" s="18" customFormat="1" ht="12" x14ac:dyDescent="0.3">
      <c r="B58" s="23"/>
      <c r="C58" s="23"/>
      <c r="D58" s="23"/>
      <c r="E58" s="23"/>
      <c r="F58" s="23"/>
    </row>
    <row r="59" spans="2:6" s="18" customFormat="1" ht="12" x14ac:dyDescent="0.3">
      <c r="B59" s="23"/>
      <c r="C59" s="23"/>
      <c r="D59" s="23"/>
      <c r="E59" s="23"/>
      <c r="F59" s="23"/>
    </row>
    <row r="60" spans="2:6" s="18" customFormat="1" ht="12" x14ac:dyDescent="0.3">
      <c r="B60" s="23"/>
      <c r="C60" s="23"/>
      <c r="D60" s="23"/>
      <c r="E60" s="23"/>
      <c r="F60" s="23"/>
    </row>
    <row r="61" spans="2:6" s="18" customFormat="1" ht="12" x14ac:dyDescent="0.3">
      <c r="B61" s="23"/>
      <c r="C61" s="23"/>
      <c r="D61" s="23"/>
      <c r="E61" s="23"/>
      <c r="F61" s="23"/>
    </row>
    <row r="62" spans="2:6" s="18" customFormat="1" ht="11.5" x14ac:dyDescent="0.25"/>
    <row r="63" spans="2:6" s="18" customFormat="1" ht="11.5" x14ac:dyDescent="0.25"/>
    <row r="64" spans="2:6" s="18" customFormat="1" ht="11.5" x14ac:dyDescent="0.25"/>
    <row r="65" s="18" customFormat="1" ht="11.5" x14ac:dyDescent="0.25"/>
    <row r="66" s="18" customFormat="1" ht="11.5" x14ac:dyDescent="0.25"/>
    <row r="67" s="18" customFormat="1" ht="11.5" x14ac:dyDescent="0.25"/>
    <row r="68" s="18" customFormat="1" ht="11.5" x14ac:dyDescent="0.25"/>
    <row r="69" s="18" customFormat="1" ht="11.5" x14ac:dyDescent="0.25"/>
    <row r="70" s="18" customFormat="1" ht="11.5" x14ac:dyDescent="0.25"/>
    <row r="71" s="18" customFormat="1" ht="11.5" x14ac:dyDescent="0.25"/>
    <row r="72" s="18" customFormat="1" ht="11.5" x14ac:dyDescent="0.25"/>
    <row r="73" s="22" customFormat="1" ht="11.5" x14ac:dyDescent="0.25"/>
    <row r="74" s="22" customFormat="1" ht="11.5" x14ac:dyDescent="0.25"/>
    <row r="75" s="22" customFormat="1" ht="11.5" x14ac:dyDescent="0.25"/>
    <row r="76" s="22" customFormat="1" ht="11.5" x14ac:dyDescent="0.25"/>
    <row r="77" s="22" customFormat="1" ht="11.5" x14ac:dyDescent="0.25"/>
    <row r="78" s="22" customFormat="1" ht="11.5" x14ac:dyDescent="0.25"/>
    <row r="79" s="22" customFormat="1" ht="11.5" x14ac:dyDescent="0.25"/>
    <row r="80" s="22" customFormat="1" ht="11.5" x14ac:dyDescent="0.25"/>
  </sheetData>
  <mergeCells count="8">
    <mergeCell ref="B6:D6"/>
    <mergeCell ref="B30:F35"/>
    <mergeCell ref="C8:D8"/>
    <mergeCell ref="C9:D9"/>
    <mergeCell ref="C10:C17"/>
    <mergeCell ref="C18:C25"/>
    <mergeCell ref="C26:D26"/>
    <mergeCell ref="E7:F7"/>
  </mergeCells>
  <pageMargins left="0.7" right="0.7" top="0.75" bottom="0.75" header="0.3" footer="0.3"/>
  <pageSetup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88019-D042-46E2-BB86-AC37478FD2BF}">
  <sheetPr>
    <tabColor rgb="FF7030A0"/>
    <pageSetUpPr fitToPage="1"/>
  </sheetPr>
  <dimension ref="A1:I65"/>
  <sheetViews>
    <sheetView showGridLines="0" zoomScale="90" zoomScaleNormal="90" workbookViewId="0">
      <selection activeCell="B5" sqref="B5:H21"/>
    </sheetView>
  </sheetViews>
  <sheetFormatPr baseColWidth="10" defaultColWidth="10.26953125" defaultRowHeight="15.5" x14ac:dyDescent="0.35"/>
  <cols>
    <col min="1" max="1" width="5.7265625" style="13" customWidth="1"/>
    <col min="2" max="2" width="44.81640625" style="13" bestFit="1" customWidth="1"/>
    <col min="3" max="3" width="20.26953125" style="13" bestFit="1" customWidth="1"/>
    <col min="4" max="4" width="10.453125" style="13" bestFit="1" customWidth="1"/>
    <col min="5" max="5" width="20.26953125" style="13" bestFit="1" customWidth="1"/>
    <col min="6" max="6" width="10.453125" style="13" bestFit="1" customWidth="1"/>
    <col min="7" max="7" width="20.26953125" style="13" bestFit="1" customWidth="1"/>
    <col min="8" max="8" width="10.453125" style="13" bestFit="1" customWidth="1"/>
    <col min="9" max="16384" width="10.26953125" style="13"/>
  </cols>
  <sheetData>
    <row r="1" spans="1:9" ht="11.25" customHeight="1" x14ac:dyDescent="0.35">
      <c r="B1" s="15"/>
      <c r="C1" s="15"/>
      <c r="D1" s="15"/>
      <c r="E1" s="15"/>
      <c r="F1" s="15"/>
      <c r="G1" s="15"/>
      <c r="H1" s="15"/>
      <c r="I1" s="15"/>
    </row>
    <row r="2" spans="1:9" ht="11.25" customHeight="1" x14ac:dyDescent="0.35">
      <c r="B2" s="15"/>
      <c r="C2" s="15"/>
      <c r="D2" s="15"/>
      <c r="E2" s="15"/>
      <c r="F2" s="15"/>
      <c r="G2" s="15"/>
      <c r="H2" s="15"/>
      <c r="I2" s="15"/>
    </row>
    <row r="3" spans="1:9" ht="11.25" customHeight="1" x14ac:dyDescent="0.35"/>
    <row r="4" spans="1:9" ht="11.25" customHeight="1" x14ac:dyDescent="0.35">
      <c r="B4" s="6"/>
      <c r="C4" s="6"/>
      <c r="D4" s="6"/>
      <c r="E4" s="6"/>
      <c r="F4" s="6"/>
      <c r="G4" s="6"/>
      <c r="H4" s="6"/>
    </row>
    <row r="5" spans="1:9" ht="16.899999999999999" customHeight="1" x14ac:dyDescent="0.35">
      <c r="A5" s="16"/>
      <c r="B5" s="14" t="s">
        <v>800</v>
      </c>
      <c r="C5" s="6"/>
      <c r="D5" s="6"/>
      <c r="E5" s="6"/>
      <c r="F5" s="6"/>
      <c r="G5" s="6"/>
      <c r="H5" s="6"/>
    </row>
    <row r="6" spans="1:9" ht="16.899999999999999" customHeight="1" x14ac:dyDescent="0.35">
      <c r="A6" s="16"/>
      <c r="B6" s="307" t="str">
        <f>'KM1'!$B$6</f>
        <v>Cifras en millones de pesos chilenos (CLP$)</v>
      </c>
      <c r="C6" s="307"/>
      <c r="D6" s="6"/>
      <c r="E6" s="6"/>
      <c r="F6" s="6"/>
      <c r="G6" s="6"/>
      <c r="H6" s="6"/>
    </row>
    <row r="7" spans="1:9" ht="16.899999999999999" customHeight="1" x14ac:dyDescent="0.35">
      <c r="A7" s="16"/>
      <c r="B7" s="170"/>
      <c r="C7" s="305">
        <f>Indice!$B$2</f>
        <v>45627</v>
      </c>
      <c r="D7" s="306"/>
      <c r="E7" s="306"/>
      <c r="F7" s="306"/>
      <c r="G7" s="306"/>
      <c r="H7" s="306"/>
    </row>
    <row r="8" spans="1:9" s="22" customFormat="1" ht="12" customHeight="1" x14ac:dyDescent="0.25">
      <c r="B8" s="385" t="s">
        <v>801</v>
      </c>
      <c r="C8" s="291" t="s">
        <v>802</v>
      </c>
      <c r="D8" s="302"/>
      <c r="E8" s="291" t="s">
        <v>803</v>
      </c>
      <c r="F8" s="302"/>
      <c r="G8" s="291" t="s">
        <v>804</v>
      </c>
      <c r="H8" s="292"/>
    </row>
    <row r="9" spans="1:9" s="18" customFormat="1" ht="11.5" customHeight="1" x14ac:dyDescent="0.25">
      <c r="B9" s="386"/>
      <c r="C9" s="31" t="s">
        <v>790</v>
      </c>
      <c r="D9" s="31" t="s">
        <v>805</v>
      </c>
      <c r="E9" s="31" t="s">
        <v>790</v>
      </c>
      <c r="F9" s="31" t="s">
        <v>805</v>
      </c>
      <c r="G9" s="31" t="s">
        <v>790</v>
      </c>
      <c r="H9" s="31" t="s">
        <v>805</v>
      </c>
    </row>
    <row r="10" spans="1:9" s="18" customFormat="1" ht="11.5" x14ac:dyDescent="0.25">
      <c r="B10" s="24" t="s">
        <v>787</v>
      </c>
      <c r="C10" s="235">
        <f>'[14]12. F REM2 (2024)'!C13</f>
        <v>13</v>
      </c>
      <c r="D10" s="236">
        <f>'[14]12. F REM2 (2024)'!D13/1000000</f>
        <v>3502.1836760000001</v>
      </c>
      <c r="E10" s="236" t="str">
        <f>'[14]12. F REM2 (2024)'!E13</f>
        <v>N/A</v>
      </c>
      <c r="F10" s="236" t="str">
        <f>'[14]12. F REM2 (2024)'!F13</f>
        <v>N/A</v>
      </c>
      <c r="G10" s="236">
        <f>'[14]12. F REM2 (2024)'!G13</f>
        <v>0</v>
      </c>
      <c r="H10" s="236">
        <f>'[14]12. F REM2 (2024)'!H13/1000000</f>
        <v>108.293994</v>
      </c>
    </row>
    <row r="11" spans="1:9" s="18" customFormat="1" ht="11.5" x14ac:dyDescent="0.25">
      <c r="B11" s="24" t="s">
        <v>788</v>
      </c>
      <c r="C11" s="235">
        <f>'[14]12. F REM2 (2024)'!C14</f>
        <v>114</v>
      </c>
      <c r="D11" s="236">
        <f>'[14]12. F REM2 (2024)'!D14/1000000</f>
        <v>11687.401588999999</v>
      </c>
      <c r="E11" s="236" t="str">
        <f>'[14]12. F REM2 (2024)'!E14</f>
        <v>N/A</v>
      </c>
      <c r="F11" s="236" t="str">
        <f>'[14]12. F REM2 (2024)'!F14</f>
        <v>N/A</v>
      </c>
      <c r="G11" s="236">
        <f>'[14]12. F REM2 (2024)'!G14</f>
        <v>4</v>
      </c>
      <c r="H11" s="236">
        <f>'[14]12. F REM2 (2024)'!H14/1000000</f>
        <v>51.892992</v>
      </c>
    </row>
    <row r="12" spans="1:9" s="18" customFormat="1" ht="12" thickBot="1" x14ac:dyDescent="0.3"/>
    <row r="13" spans="1:9" s="18" customFormat="1" ht="3.75" customHeight="1" x14ac:dyDescent="0.25">
      <c r="B13" s="29"/>
      <c r="C13" s="29"/>
      <c r="D13" s="29"/>
      <c r="E13" s="29"/>
      <c r="F13" s="29"/>
      <c r="G13" s="29"/>
      <c r="H13" s="29"/>
    </row>
    <row r="14" spans="1:9" s="18" customFormat="1" ht="12" customHeight="1" x14ac:dyDescent="0.3">
      <c r="B14" s="28" t="s">
        <v>178</v>
      </c>
      <c r="C14" s="23"/>
      <c r="D14" s="23"/>
      <c r="E14" s="23"/>
      <c r="F14" s="23"/>
      <c r="G14" s="23"/>
      <c r="H14" s="23"/>
    </row>
    <row r="15" spans="1:9" s="18" customFormat="1" ht="15" customHeight="1" x14ac:dyDescent="0.25">
      <c r="B15" s="278"/>
      <c r="C15" s="279"/>
      <c r="D15" s="279"/>
      <c r="E15" s="279"/>
      <c r="F15" s="279"/>
      <c r="G15" s="279"/>
      <c r="H15" s="280"/>
    </row>
    <row r="16" spans="1:9" s="18" customFormat="1" ht="15" customHeight="1" x14ac:dyDescent="0.25">
      <c r="B16" s="281"/>
      <c r="C16" s="282"/>
      <c r="D16" s="282"/>
      <c r="E16" s="282"/>
      <c r="F16" s="282"/>
      <c r="G16" s="282"/>
      <c r="H16" s="283"/>
    </row>
    <row r="17" spans="2:8" s="18" customFormat="1" ht="15" customHeight="1" x14ac:dyDescent="0.25">
      <c r="B17" s="281"/>
      <c r="C17" s="282"/>
      <c r="D17" s="282"/>
      <c r="E17" s="282"/>
      <c r="F17" s="282"/>
      <c r="G17" s="282"/>
      <c r="H17" s="283"/>
    </row>
    <row r="18" spans="2:8" s="18" customFormat="1" ht="15" customHeight="1" x14ac:dyDescent="0.25">
      <c r="B18" s="281"/>
      <c r="C18" s="282"/>
      <c r="D18" s="282"/>
      <c r="E18" s="282"/>
      <c r="F18" s="282"/>
      <c r="G18" s="282"/>
      <c r="H18" s="283"/>
    </row>
    <row r="19" spans="2:8" s="18" customFormat="1" ht="15" customHeight="1" x14ac:dyDescent="0.25">
      <c r="B19" s="281"/>
      <c r="C19" s="282"/>
      <c r="D19" s="282"/>
      <c r="E19" s="282"/>
      <c r="F19" s="282"/>
      <c r="G19" s="282"/>
      <c r="H19" s="283"/>
    </row>
    <row r="20" spans="2:8" s="18" customFormat="1" ht="15" customHeight="1" x14ac:dyDescent="0.25">
      <c r="B20" s="284"/>
      <c r="C20" s="285"/>
      <c r="D20" s="285"/>
      <c r="E20" s="285"/>
      <c r="F20" s="285"/>
      <c r="G20" s="285"/>
      <c r="H20" s="286"/>
    </row>
    <row r="21" spans="2:8" s="18" customFormat="1" ht="12.5" thickBot="1" x14ac:dyDescent="0.35">
      <c r="C21" s="23"/>
      <c r="D21" s="23"/>
      <c r="E21" s="23"/>
      <c r="F21" s="23"/>
      <c r="G21" s="23"/>
      <c r="H21" s="23"/>
    </row>
    <row r="22" spans="2:8" s="18" customFormat="1" ht="11.5" x14ac:dyDescent="0.25">
      <c r="B22" s="29"/>
      <c r="C22" s="29"/>
      <c r="D22" s="29"/>
      <c r="E22" s="29"/>
      <c r="F22" s="29"/>
      <c r="G22" s="29"/>
      <c r="H22" s="29"/>
    </row>
    <row r="23" spans="2:8" s="18" customFormat="1" ht="12" x14ac:dyDescent="0.3">
      <c r="B23" s="23"/>
      <c r="C23" s="23"/>
      <c r="D23" s="23"/>
      <c r="E23" s="23"/>
      <c r="F23" s="23"/>
      <c r="G23" s="23"/>
      <c r="H23" s="23"/>
    </row>
    <row r="24" spans="2:8" s="18" customFormat="1" ht="12" x14ac:dyDescent="0.3">
      <c r="B24" s="23"/>
      <c r="C24" s="23"/>
      <c r="D24" s="23"/>
      <c r="E24" s="23"/>
      <c r="F24" s="23"/>
      <c r="G24" s="23"/>
      <c r="H24" s="23"/>
    </row>
    <row r="25" spans="2:8" s="18" customFormat="1" ht="12" x14ac:dyDescent="0.3">
      <c r="B25" s="23"/>
      <c r="C25" s="23"/>
      <c r="D25" s="23"/>
      <c r="E25" s="23"/>
      <c r="F25" s="23"/>
      <c r="G25" s="23"/>
      <c r="H25" s="23"/>
    </row>
    <row r="26" spans="2:8" s="18" customFormat="1" ht="12" x14ac:dyDescent="0.3">
      <c r="B26" s="23"/>
      <c r="C26" s="23"/>
      <c r="D26" s="23"/>
      <c r="E26" s="23"/>
      <c r="F26" s="23"/>
      <c r="G26" s="23"/>
      <c r="H26" s="23"/>
    </row>
    <row r="27" spans="2:8" s="18" customFormat="1" ht="12" x14ac:dyDescent="0.3">
      <c r="B27" s="23"/>
      <c r="C27" s="23"/>
      <c r="D27" s="23"/>
      <c r="E27" s="23"/>
      <c r="F27" s="23"/>
      <c r="G27" s="23"/>
      <c r="H27" s="23"/>
    </row>
    <row r="28" spans="2:8" s="18" customFormat="1" ht="12" x14ac:dyDescent="0.3">
      <c r="B28" s="23"/>
      <c r="C28" s="23"/>
      <c r="D28" s="23"/>
      <c r="E28" s="23"/>
      <c r="F28" s="23"/>
      <c r="G28" s="23"/>
      <c r="H28" s="23"/>
    </row>
    <row r="29" spans="2:8" s="18" customFormat="1" ht="12" x14ac:dyDescent="0.3">
      <c r="B29" s="23"/>
      <c r="C29" s="23"/>
      <c r="D29" s="23"/>
      <c r="E29" s="23"/>
      <c r="F29" s="23"/>
      <c r="G29" s="23"/>
      <c r="H29" s="23"/>
    </row>
    <row r="30" spans="2:8" s="18" customFormat="1" ht="12" x14ac:dyDescent="0.3">
      <c r="B30" s="23"/>
      <c r="C30" s="23"/>
      <c r="D30" s="23"/>
      <c r="E30" s="23"/>
      <c r="F30" s="23"/>
      <c r="G30" s="23"/>
      <c r="H30" s="23"/>
    </row>
    <row r="31" spans="2:8" s="18" customFormat="1" ht="12" x14ac:dyDescent="0.3">
      <c r="B31" s="23"/>
      <c r="C31" s="23"/>
      <c r="D31" s="23"/>
      <c r="E31" s="23"/>
      <c r="F31" s="23"/>
      <c r="G31" s="23"/>
      <c r="H31" s="23"/>
    </row>
    <row r="32" spans="2:8" s="18" customFormat="1" ht="12" x14ac:dyDescent="0.3">
      <c r="B32" s="23"/>
      <c r="C32" s="23"/>
      <c r="D32" s="23"/>
      <c r="E32" s="23"/>
      <c r="F32" s="23"/>
      <c r="G32" s="23"/>
      <c r="H32" s="23"/>
    </row>
    <row r="33" spans="2:8" s="18" customFormat="1" ht="12" x14ac:dyDescent="0.3">
      <c r="B33" s="23"/>
      <c r="C33" s="23"/>
      <c r="D33" s="23"/>
      <c r="E33" s="23"/>
      <c r="F33" s="23"/>
      <c r="G33" s="23"/>
      <c r="H33" s="23"/>
    </row>
    <row r="34" spans="2:8" s="18" customFormat="1" ht="12" x14ac:dyDescent="0.3">
      <c r="B34" s="23"/>
      <c r="C34" s="23"/>
      <c r="D34" s="23"/>
      <c r="E34" s="23"/>
      <c r="F34" s="23"/>
      <c r="G34" s="23"/>
      <c r="H34" s="23"/>
    </row>
    <row r="35" spans="2:8" s="18" customFormat="1" ht="12" x14ac:dyDescent="0.3">
      <c r="B35" s="23"/>
      <c r="C35" s="23"/>
      <c r="D35" s="23"/>
      <c r="E35" s="23"/>
      <c r="F35" s="23"/>
      <c r="G35" s="23"/>
      <c r="H35" s="23"/>
    </row>
    <row r="36" spans="2:8" s="18" customFormat="1" ht="12" x14ac:dyDescent="0.3">
      <c r="B36" s="23"/>
      <c r="C36" s="23"/>
      <c r="D36" s="23"/>
      <c r="E36" s="23"/>
      <c r="F36" s="23"/>
      <c r="G36" s="23"/>
      <c r="H36" s="23"/>
    </row>
    <row r="37" spans="2:8" s="18" customFormat="1" ht="12" x14ac:dyDescent="0.3">
      <c r="B37" s="23"/>
      <c r="C37" s="23"/>
      <c r="D37" s="23"/>
      <c r="E37" s="23"/>
      <c r="F37" s="23"/>
      <c r="G37" s="23"/>
      <c r="H37" s="23"/>
    </row>
    <row r="38" spans="2:8" s="18" customFormat="1" ht="12" x14ac:dyDescent="0.3">
      <c r="B38" s="23"/>
      <c r="C38" s="23"/>
      <c r="D38" s="23"/>
      <c r="E38" s="23"/>
      <c r="F38" s="23"/>
      <c r="G38" s="23"/>
      <c r="H38" s="23"/>
    </row>
    <row r="39" spans="2:8" s="18" customFormat="1" ht="12" x14ac:dyDescent="0.3">
      <c r="B39" s="23"/>
      <c r="C39" s="23"/>
      <c r="D39" s="23"/>
      <c r="E39" s="23"/>
      <c r="F39" s="23"/>
      <c r="G39" s="23"/>
      <c r="H39" s="23"/>
    </row>
    <row r="40" spans="2:8" s="18" customFormat="1" ht="12" x14ac:dyDescent="0.3">
      <c r="B40" s="23"/>
      <c r="C40" s="23"/>
      <c r="D40" s="23"/>
      <c r="E40" s="23"/>
      <c r="F40" s="23"/>
      <c r="G40" s="23"/>
      <c r="H40" s="23"/>
    </row>
    <row r="41" spans="2:8" s="18" customFormat="1" ht="12" x14ac:dyDescent="0.3">
      <c r="B41" s="23"/>
      <c r="C41" s="23"/>
      <c r="D41" s="23"/>
      <c r="E41" s="23"/>
      <c r="F41" s="23"/>
      <c r="G41" s="23"/>
      <c r="H41" s="23"/>
    </row>
    <row r="42" spans="2:8" s="18" customFormat="1" ht="12" x14ac:dyDescent="0.3">
      <c r="B42" s="23"/>
      <c r="C42" s="23"/>
      <c r="D42" s="23"/>
      <c r="E42" s="23"/>
      <c r="F42" s="23"/>
      <c r="G42" s="23"/>
      <c r="H42" s="23"/>
    </row>
    <row r="43" spans="2:8" s="18" customFormat="1" ht="12" x14ac:dyDescent="0.3">
      <c r="B43" s="23"/>
      <c r="C43" s="23"/>
      <c r="D43" s="23"/>
      <c r="E43" s="23"/>
      <c r="F43" s="23"/>
      <c r="G43" s="23"/>
      <c r="H43" s="23"/>
    </row>
    <row r="44" spans="2:8" s="18" customFormat="1" ht="12" x14ac:dyDescent="0.3">
      <c r="B44" s="23"/>
      <c r="C44" s="23"/>
      <c r="D44" s="23"/>
      <c r="E44" s="23"/>
      <c r="F44" s="23"/>
      <c r="G44" s="23"/>
      <c r="H44" s="23"/>
    </row>
    <row r="45" spans="2:8" s="18" customFormat="1" ht="12" x14ac:dyDescent="0.3">
      <c r="B45" s="23"/>
      <c r="C45" s="23"/>
      <c r="D45" s="23"/>
      <c r="E45" s="23"/>
      <c r="F45" s="23"/>
      <c r="G45" s="23"/>
      <c r="H45" s="23"/>
    </row>
    <row r="46" spans="2:8" s="18" customFormat="1" ht="12" x14ac:dyDescent="0.3">
      <c r="B46" s="23"/>
      <c r="C46" s="23"/>
      <c r="D46" s="23"/>
      <c r="E46" s="23"/>
      <c r="F46" s="23"/>
      <c r="G46" s="23"/>
      <c r="H46" s="23"/>
    </row>
    <row r="47" spans="2:8" s="18" customFormat="1" ht="11.5" x14ac:dyDescent="0.25"/>
    <row r="48" spans="2:8" s="18" customFormat="1" ht="11.5" x14ac:dyDescent="0.25"/>
    <row r="49" s="18" customFormat="1" ht="11.5" x14ac:dyDescent="0.25"/>
    <row r="50" s="18" customFormat="1" ht="11.5" x14ac:dyDescent="0.25"/>
    <row r="51" s="18" customFormat="1" ht="11.5" x14ac:dyDescent="0.25"/>
    <row r="52" s="18" customFormat="1" ht="11.5" x14ac:dyDescent="0.25"/>
    <row r="53" s="18" customFormat="1" ht="11.5" x14ac:dyDescent="0.25"/>
    <row r="54" s="18" customFormat="1" ht="11.5" x14ac:dyDescent="0.25"/>
    <row r="55" s="18" customFormat="1" ht="11.5" x14ac:dyDescent="0.25"/>
    <row r="56" s="18" customFormat="1" ht="11.5" x14ac:dyDescent="0.25"/>
    <row r="57" s="18" customFormat="1" ht="11.5" x14ac:dyDescent="0.25"/>
    <row r="58" s="22" customFormat="1" ht="11.5" x14ac:dyDescent="0.25"/>
    <row r="59" s="22" customFormat="1" ht="11.5" x14ac:dyDescent="0.25"/>
    <row r="60" s="22" customFormat="1" ht="11.5" x14ac:dyDescent="0.25"/>
    <row r="61" s="22" customFormat="1" ht="11.5" x14ac:dyDescent="0.25"/>
    <row r="62" s="22" customFormat="1" ht="11.5" x14ac:dyDescent="0.25"/>
    <row r="63" s="22" customFormat="1" ht="11.5" x14ac:dyDescent="0.25"/>
    <row r="64" s="22" customFormat="1" ht="11.5" x14ac:dyDescent="0.25"/>
    <row r="65" s="22" customFormat="1" ht="11.5" x14ac:dyDescent="0.25"/>
  </sheetData>
  <mergeCells count="7">
    <mergeCell ref="B15:H20"/>
    <mergeCell ref="B6:C6"/>
    <mergeCell ref="B8:B9"/>
    <mergeCell ref="C8:D8"/>
    <mergeCell ref="E8:F8"/>
    <mergeCell ref="G8:H8"/>
    <mergeCell ref="C7:H7"/>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3293-259F-41AD-98BB-0F659F710F71}">
  <sheetPr>
    <tabColor rgb="FF7030A0"/>
    <pageSetUpPr fitToPage="1"/>
  </sheetPr>
  <dimension ref="A1:J62"/>
  <sheetViews>
    <sheetView showGridLines="0" topLeftCell="A22" zoomScale="90" zoomScaleNormal="90" zoomScaleSheetLayoutView="100" workbookViewId="0">
      <selection activeCell="D11" sqref="D11:F36"/>
    </sheetView>
  </sheetViews>
  <sheetFormatPr baseColWidth="10" defaultColWidth="10.26953125" defaultRowHeight="15.5" x14ac:dyDescent="0.35"/>
  <cols>
    <col min="1" max="1" width="5.7265625" style="13" customWidth="1"/>
    <col min="2" max="2" width="6.81640625" style="13" customWidth="1"/>
    <col min="3" max="3" width="71.1796875" style="13" customWidth="1"/>
    <col min="4" max="5" width="15.26953125" style="97" customWidth="1"/>
    <col min="6" max="6" width="15.90625" style="13" bestFit="1" customWidth="1"/>
    <col min="7" max="7" width="9.453125" style="13" customWidth="1"/>
    <col min="8" max="16384" width="10.26953125" style="13"/>
  </cols>
  <sheetData>
    <row r="1" spans="1:7" ht="11.25" customHeight="1" x14ac:dyDescent="0.35">
      <c r="B1" s="15"/>
      <c r="C1" s="15"/>
      <c r="D1" s="96"/>
      <c r="E1" s="96"/>
      <c r="F1" s="15"/>
      <c r="G1" s="15"/>
    </row>
    <row r="2" spans="1:7" ht="11.25" customHeight="1" x14ac:dyDescent="0.35">
      <c r="B2" s="15"/>
      <c r="C2" s="15"/>
      <c r="D2" s="96"/>
      <c r="E2" s="96"/>
      <c r="F2" s="15"/>
      <c r="G2" s="15"/>
    </row>
    <row r="3" spans="1:7" ht="11.25" customHeight="1" x14ac:dyDescent="0.35"/>
    <row r="4" spans="1:7" ht="11.25" customHeight="1" x14ac:dyDescent="0.35">
      <c r="B4" s="6"/>
      <c r="C4" s="6"/>
      <c r="D4" s="6"/>
      <c r="E4" s="6"/>
      <c r="F4" s="6"/>
      <c r="G4" s="6"/>
    </row>
    <row r="5" spans="1:7" ht="11.25" customHeight="1" x14ac:dyDescent="0.35">
      <c r="A5" s="16"/>
      <c r="B5" s="14" t="s">
        <v>179</v>
      </c>
      <c r="C5" s="6"/>
      <c r="D5" s="6"/>
      <c r="E5" s="6"/>
      <c r="F5" s="6"/>
      <c r="G5" s="6"/>
    </row>
    <row r="6" spans="1:7" s="22" customFormat="1" ht="9" customHeight="1" x14ac:dyDescent="0.25">
      <c r="B6" s="263" t="str">
        <f>'KM1'!$B$6</f>
        <v>Cifras en millones de pesos chilenos (CLP$)</v>
      </c>
      <c r="C6" s="170"/>
      <c r="D6" s="98"/>
      <c r="E6" s="98"/>
      <c r="F6" s="18"/>
      <c r="G6" s="18"/>
    </row>
    <row r="7" spans="1:7" s="22" customFormat="1" ht="9" customHeight="1" x14ac:dyDescent="0.25">
      <c r="B7" s="98"/>
      <c r="C7" s="98"/>
      <c r="D7" s="98"/>
      <c r="E7" s="98"/>
      <c r="F7" s="18"/>
      <c r="G7" s="18"/>
    </row>
    <row r="8" spans="1:7" s="22" customFormat="1" ht="12" x14ac:dyDescent="0.25">
      <c r="B8" s="99"/>
      <c r="C8" s="78" t="s">
        <v>105</v>
      </c>
      <c r="D8" s="83" t="s">
        <v>106</v>
      </c>
      <c r="E8" s="83" t="s">
        <v>107</v>
      </c>
      <c r="F8" s="83" t="s">
        <v>180</v>
      </c>
    </row>
    <row r="9" spans="1:7" s="22" customFormat="1" ht="23" x14ac:dyDescent="0.25">
      <c r="B9" s="18"/>
      <c r="C9" s="79"/>
      <c r="D9" s="276" t="s">
        <v>181</v>
      </c>
      <c r="E9" s="277"/>
      <c r="F9" s="100" t="s">
        <v>182</v>
      </c>
    </row>
    <row r="10" spans="1:7" s="22" customFormat="1" ht="11.5" x14ac:dyDescent="0.25">
      <c r="B10" s="18"/>
      <c r="C10" s="79" t="s">
        <v>105</v>
      </c>
      <c r="D10" s="81">
        <f>[1]OV1!D10</f>
        <v>45657</v>
      </c>
      <c r="E10" s="81">
        <f>[1]OV1!E10</f>
        <v>45565</v>
      </c>
      <c r="F10" s="81">
        <f>[1]OV1!F10</f>
        <v>45657</v>
      </c>
    </row>
    <row r="11" spans="1:7" s="22" customFormat="1" ht="11.5" x14ac:dyDescent="0.25">
      <c r="B11" s="101">
        <v>1</v>
      </c>
      <c r="C11" s="102" t="s">
        <v>183</v>
      </c>
      <c r="D11" s="103">
        <f>[1]OV1!D11</f>
        <v>7049916.5053709997</v>
      </c>
      <c r="E11" s="103">
        <f>[1]OV1!E11</f>
        <v>6744666.4419720005</v>
      </c>
      <c r="F11" s="103">
        <f>[1]OV1!F11</f>
        <v>563993.32042967994</v>
      </c>
    </row>
    <row r="12" spans="1:7" s="22" customFormat="1" ht="11.5" x14ac:dyDescent="0.25">
      <c r="B12" s="101">
        <v>2</v>
      </c>
      <c r="C12" s="104" t="s">
        <v>184</v>
      </c>
      <c r="D12" s="103">
        <f>[1]OV1!D12</f>
        <v>7049916.5053709997</v>
      </c>
      <c r="E12" s="103">
        <f>[1]OV1!E12</f>
        <v>6744666.4419720005</v>
      </c>
      <c r="F12" s="103">
        <f>[1]OV1!F12</f>
        <v>563993.32042967994</v>
      </c>
    </row>
    <row r="13" spans="1:7" s="22" customFormat="1" ht="11.5" x14ac:dyDescent="0.25">
      <c r="B13" s="101">
        <v>3</v>
      </c>
      <c r="C13" s="104" t="s">
        <v>185</v>
      </c>
      <c r="D13" s="103">
        <f>[1]OV1!D13</f>
        <v>0</v>
      </c>
      <c r="E13" s="103">
        <f>[1]OV1!E13</f>
        <v>0</v>
      </c>
      <c r="F13" s="103">
        <f>[1]OV1!F13</f>
        <v>0</v>
      </c>
    </row>
    <row r="14" spans="1:7" s="22" customFormat="1" ht="11.5" x14ac:dyDescent="0.25">
      <c r="B14" s="85">
        <v>4</v>
      </c>
      <c r="C14" s="105" t="s">
        <v>186</v>
      </c>
      <c r="D14" s="87"/>
      <c r="E14" s="87"/>
      <c r="F14" s="87"/>
    </row>
    <row r="15" spans="1:7" s="22" customFormat="1" ht="11.5" x14ac:dyDescent="0.25">
      <c r="B15" s="85">
        <v>5</v>
      </c>
      <c r="C15" s="105" t="s">
        <v>187</v>
      </c>
      <c r="D15" s="87"/>
      <c r="E15" s="87"/>
      <c r="F15" s="87"/>
    </row>
    <row r="16" spans="1:7" s="22" customFormat="1" ht="11.5" x14ac:dyDescent="0.25">
      <c r="B16" s="101">
        <v>6</v>
      </c>
      <c r="C16" s="104" t="s">
        <v>188</v>
      </c>
      <c r="D16" s="103">
        <f>[1]OV1!D16</f>
        <v>101001.11296699999</v>
      </c>
      <c r="E16" s="103">
        <f>[1]OV1!E16</f>
        <v>70030.198504</v>
      </c>
      <c r="F16" s="103">
        <f>[1]OV1!F16</f>
        <v>8080.0890373599996</v>
      </c>
    </row>
    <row r="17" spans="2:6" s="22" customFormat="1" ht="11.5" x14ac:dyDescent="0.25">
      <c r="B17" s="85">
        <v>7</v>
      </c>
      <c r="C17" s="105" t="s">
        <v>189</v>
      </c>
      <c r="D17" s="87"/>
      <c r="E17" s="87"/>
      <c r="F17" s="87"/>
    </row>
    <row r="18" spans="2:6" s="22" customFormat="1" ht="11.5" x14ac:dyDescent="0.25">
      <c r="B18" s="85">
        <v>8</v>
      </c>
      <c r="C18" s="105" t="s">
        <v>190</v>
      </c>
      <c r="D18" s="87"/>
      <c r="E18" s="87"/>
      <c r="F18" s="87"/>
    </row>
    <row r="19" spans="2:6" s="22" customFormat="1" ht="11.5" x14ac:dyDescent="0.25">
      <c r="B19" s="85">
        <v>9</v>
      </c>
      <c r="C19" s="105" t="s">
        <v>191</v>
      </c>
      <c r="D19" s="87"/>
      <c r="E19" s="87"/>
      <c r="F19" s="87"/>
    </row>
    <row r="20" spans="2:6" s="22" customFormat="1" ht="11.5" x14ac:dyDescent="0.25">
      <c r="B20" s="85">
        <v>10</v>
      </c>
      <c r="C20" s="86" t="s">
        <v>192</v>
      </c>
      <c r="D20" s="87"/>
      <c r="E20" s="87"/>
      <c r="F20" s="87"/>
    </row>
    <row r="21" spans="2:6" s="22" customFormat="1" ht="23" x14ac:dyDescent="0.25">
      <c r="B21" s="85">
        <v>11</v>
      </c>
      <c r="C21" s="86" t="s">
        <v>193</v>
      </c>
      <c r="D21" s="87"/>
      <c r="E21" s="87"/>
      <c r="F21" s="87"/>
    </row>
    <row r="22" spans="2:6" s="22" customFormat="1" ht="11.5" x14ac:dyDescent="0.25">
      <c r="B22" s="101">
        <v>12</v>
      </c>
      <c r="C22" s="102" t="s">
        <v>194</v>
      </c>
      <c r="D22" s="103">
        <f>[1]OV1!D22</f>
        <v>0</v>
      </c>
      <c r="E22" s="103">
        <f>[1]OV1!E22</f>
        <v>0</v>
      </c>
      <c r="F22" s="103">
        <f>[1]OV1!F22</f>
        <v>0</v>
      </c>
    </row>
    <row r="23" spans="2:6" s="22" customFormat="1" ht="11.5" x14ac:dyDescent="0.25">
      <c r="B23" s="101">
        <v>13</v>
      </c>
      <c r="C23" s="102" t="s">
        <v>195</v>
      </c>
      <c r="D23" s="103">
        <f>[1]OV1!D23</f>
        <v>0</v>
      </c>
      <c r="E23" s="103">
        <f>[1]OV1!E23</f>
        <v>0</v>
      </c>
      <c r="F23" s="103">
        <f>[1]OV1!F23</f>
        <v>0</v>
      </c>
    </row>
    <row r="24" spans="2:6" s="22" customFormat="1" ht="11.5" x14ac:dyDescent="0.25">
      <c r="B24" s="101">
        <v>14</v>
      </c>
      <c r="C24" s="102" t="s">
        <v>196</v>
      </c>
      <c r="D24" s="103">
        <f>[1]OV1!D24</f>
        <v>0</v>
      </c>
      <c r="E24" s="103">
        <f>[1]OV1!E24</f>
        <v>0</v>
      </c>
      <c r="F24" s="103">
        <f>[1]OV1!F24</f>
        <v>0</v>
      </c>
    </row>
    <row r="25" spans="2:6" s="22" customFormat="1" ht="11.5" x14ac:dyDescent="0.25">
      <c r="B25" s="85">
        <v>15</v>
      </c>
      <c r="C25" s="86" t="s">
        <v>197</v>
      </c>
      <c r="D25" s="87"/>
      <c r="E25" s="87"/>
      <c r="F25" s="87"/>
    </row>
    <row r="26" spans="2:6" s="22" customFormat="1" ht="11.5" x14ac:dyDescent="0.25">
      <c r="B26" s="101">
        <v>16</v>
      </c>
      <c r="C26" s="102" t="s">
        <v>69</v>
      </c>
      <c r="D26" s="103">
        <f>[1]OV1!D26</f>
        <v>4087.3855779999999</v>
      </c>
      <c r="E26" s="103">
        <f>[1]OV1!E26</f>
        <v>4442.173992</v>
      </c>
      <c r="F26" s="103">
        <f>[1]OV1!F26</f>
        <v>326.99084624</v>
      </c>
    </row>
    <row r="27" spans="2:6" s="22" customFormat="1" ht="11.5" x14ac:dyDescent="0.25">
      <c r="B27" s="85">
        <v>17</v>
      </c>
      <c r="C27" s="105" t="s">
        <v>198</v>
      </c>
      <c r="D27" s="87"/>
      <c r="E27" s="87"/>
      <c r="F27" s="87"/>
    </row>
    <row r="28" spans="2:6" s="22" customFormat="1" ht="23" x14ac:dyDescent="0.25">
      <c r="B28" s="85">
        <v>18</v>
      </c>
      <c r="C28" s="105" t="s">
        <v>199</v>
      </c>
      <c r="D28" s="87"/>
      <c r="E28" s="87"/>
      <c r="F28" s="87"/>
    </row>
    <row r="29" spans="2:6" s="22" customFormat="1" ht="11.5" x14ac:dyDescent="0.25">
      <c r="B29" s="85">
        <v>19</v>
      </c>
      <c r="C29" s="105" t="s">
        <v>200</v>
      </c>
      <c r="D29" s="87"/>
      <c r="E29" s="87"/>
      <c r="F29" s="87"/>
    </row>
    <row r="30" spans="2:6" s="22" customFormat="1" ht="11.5" x14ac:dyDescent="0.25">
      <c r="B30" s="101">
        <v>20</v>
      </c>
      <c r="C30" s="102" t="s">
        <v>201</v>
      </c>
      <c r="D30" s="103">
        <f>[1]OV1!D30</f>
        <v>141281.543015</v>
      </c>
      <c r="E30" s="103">
        <f>[1]OV1!E30</f>
        <v>133212.72241399999</v>
      </c>
      <c r="F30" s="103">
        <f>[1]OV1!F30</f>
        <v>11302.523441200001</v>
      </c>
    </row>
    <row r="31" spans="2:6" s="22" customFormat="1" ht="11.5" x14ac:dyDescent="0.25">
      <c r="B31" s="85">
        <v>21</v>
      </c>
      <c r="C31" s="105" t="s">
        <v>202</v>
      </c>
      <c r="D31" s="87"/>
      <c r="E31" s="87"/>
      <c r="F31" s="87"/>
    </row>
    <row r="32" spans="2:6" s="22" customFormat="1" ht="11.5" x14ac:dyDescent="0.25">
      <c r="B32" s="85">
        <v>22</v>
      </c>
      <c r="C32" s="105" t="s">
        <v>203</v>
      </c>
      <c r="D32" s="87"/>
      <c r="E32" s="87"/>
      <c r="F32" s="87"/>
    </row>
    <row r="33" spans="1:10" s="22" customFormat="1" ht="11.5" x14ac:dyDescent="0.25">
      <c r="B33" s="101">
        <v>23</v>
      </c>
      <c r="C33" s="102" t="s">
        <v>204</v>
      </c>
      <c r="D33" s="103">
        <f>[1]OV1!D33</f>
        <v>716669.68762999994</v>
      </c>
      <c r="E33" s="103">
        <f>[1]OV1!E33</f>
        <v>693281.36755199998</v>
      </c>
      <c r="F33" s="103">
        <f>[1]OV1!F33</f>
        <v>57333.575010399996</v>
      </c>
    </row>
    <row r="34" spans="1:10" s="22" customFormat="1" ht="11.5" x14ac:dyDescent="0.25">
      <c r="B34" s="101">
        <v>24</v>
      </c>
      <c r="C34" s="102" t="s">
        <v>205</v>
      </c>
      <c r="D34" s="103">
        <f>[1]OV1!D34</f>
        <v>219517.79441999999</v>
      </c>
      <c r="E34" s="103">
        <f>[1]OV1!E34</f>
        <v>162301.77997199999</v>
      </c>
      <c r="F34" s="103">
        <f>[1]OV1!F34</f>
        <v>17561.423553600001</v>
      </c>
    </row>
    <row r="35" spans="1:10" s="22" customFormat="1" ht="11.5" x14ac:dyDescent="0.25">
      <c r="B35" s="101">
        <v>25</v>
      </c>
      <c r="C35" s="102" t="s">
        <v>206</v>
      </c>
      <c r="D35" s="103">
        <f>[1]OV1!D35</f>
        <v>0</v>
      </c>
      <c r="E35" s="103">
        <f>[1]OV1!E35</f>
        <v>0</v>
      </c>
      <c r="F35" s="103">
        <f>[1]OV1!F35</f>
        <v>0</v>
      </c>
    </row>
    <row r="36" spans="1:10" s="22" customFormat="1" ht="11.5" x14ac:dyDescent="0.25">
      <c r="B36" s="101">
        <v>26</v>
      </c>
      <c r="C36" s="106" t="s">
        <v>207</v>
      </c>
      <c r="D36" s="107">
        <f>[1]OV1!D36</f>
        <v>8232474.0289810002</v>
      </c>
      <c r="E36" s="107">
        <f>[1]OV1!E36</f>
        <v>7807934.6844060002</v>
      </c>
      <c r="F36" s="107">
        <f>[1]OV1!F36</f>
        <v>658597.92231847998</v>
      </c>
    </row>
    <row r="37" spans="1:10" s="22" customFormat="1" ht="15" thickBot="1" x14ac:dyDescent="0.4">
      <c r="A37"/>
      <c r="B37"/>
      <c r="C37"/>
      <c r="D37"/>
      <c r="E37"/>
      <c r="F37"/>
      <c r="G37"/>
      <c r="H37"/>
      <c r="I37"/>
      <c r="J37"/>
    </row>
    <row r="38" spans="1:10" s="22" customFormat="1" ht="3.75" customHeight="1" x14ac:dyDescent="0.35">
      <c r="A38"/>
      <c r="B38" s="29"/>
      <c r="C38" s="29"/>
      <c r="D38" s="29"/>
      <c r="E38" s="29"/>
      <c r="F38" s="29"/>
      <c r="G38"/>
      <c r="H38"/>
      <c r="I38"/>
      <c r="J38"/>
    </row>
    <row r="39" spans="1:10" s="22" customFormat="1" ht="14.5" x14ac:dyDescent="0.35">
      <c r="A39"/>
      <c r="B39" s="28" t="s">
        <v>178</v>
      </c>
      <c r="F39"/>
      <c r="G39"/>
      <c r="H39"/>
      <c r="I39"/>
      <c r="J39"/>
    </row>
    <row r="40" spans="1:10" s="22" customFormat="1" ht="14.5" x14ac:dyDescent="0.35">
      <c r="A40"/>
      <c r="B40" s="278"/>
      <c r="C40" s="279"/>
      <c r="D40" s="279"/>
      <c r="E40" s="279"/>
      <c r="F40" s="280"/>
      <c r="G40"/>
      <c r="H40"/>
      <c r="I40"/>
      <c r="J40"/>
    </row>
    <row r="41" spans="1:10" s="22" customFormat="1" ht="14.5" x14ac:dyDescent="0.35">
      <c r="A41"/>
      <c r="B41" s="281"/>
      <c r="C41" s="282"/>
      <c r="D41" s="282"/>
      <c r="E41" s="282"/>
      <c r="F41" s="283"/>
      <c r="G41"/>
      <c r="H41"/>
      <c r="I41"/>
      <c r="J41"/>
    </row>
    <row r="42" spans="1:10" s="22" customFormat="1" ht="14.5" x14ac:dyDescent="0.35">
      <c r="A42"/>
      <c r="B42" s="281"/>
      <c r="C42" s="282"/>
      <c r="D42" s="282"/>
      <c r="E42" s="282"/>
      <c r="F42" s="283"/>
      <c r="G42"/>
      <c r="H42"/>
      <c r="I42"/>
      <c r="J42"/>
    </row>
    <row r="43" spans="1:10" s="22" customFormat="1" ht="14.5" x14ac:dyDescent="0.35">
      <c r="A43"/>
      <c r="B43" s="281"/>
      <c r="C43" s="282"/>
      <c r="D43" s="282"/>
      <c r="E43" s="282"/>
      <c r="F43" s="283"/>
      <c r="G43"/>
      <c r="H43"/>
      <c r="I43"/>
      <c r="J43"/>
    </row>
    <row r="44" spans="1:10" s="22" customFormat="1" ht="14.5" x14ac:dyDescent="0.35">
      <c r="A44"/>
      <c r="B44" s="281"/>
      <c r="C44" s="282"/>
      <c r="D44" s="282"/>
      <c r="E44" s="282"/>
      <c r="F44" s="283"/>
      <c r="G44"/>
      <c r="H44"/>
      <c r="I44"/>
      <c r="J44"/>
    </row>
    <row r="45" spans="1:10" s="22" customFormat="1" ht="14.5" x14ac:dyDescent="0.35">
      <c r="A45"/>
      <c r="B45" s="284"/>
      <c r="C45" s="285"/>
      <c r="D45" s="285"/>
      <c r="E45" s="285"/>
      <c r="F45" s="286"/>
      <c r="G45"/>
      <c r="H45"/>
      <c r="I45"/>
      <c r="J45"/>
    </row>
    <row r="46" spans="1:10" s="22" customFormat="1" ht="15" thickBot="1" x14ac:dyDescent="0.4">
      <c r="A46"/>
      <c r="B46" s="18"/>
      <c r="C46" s="18"/>
      <c r="D46" s="18"/>
      <c r="E46" s="18"/>
      <c r="F46"/>
      <c r="G46"/>
      <c r="H46"/>
      <c r="I46"/>
      <c r="J46"/>
    </row>
    <row r="47" spans="1:10" s="22" customFormat="1" ht="14.5" x14ac:dyDescent="0.35">
      <c r="A47"/>
      <c r="B47" s="29"/>
      <c r="C47" s="29"/>
      <c r="D47" s="29"/>
      <c r="E47" s="29"/>
      <c r="F47" s="29"/>
      <c r="G47"/>
      <c r="H47"/>
      <c r="I47"/>
      <c r="J47"/>
    </row>
    <row r="48" spans="1:10" s="22" customFormat="1" ht="14.5" x14ac:dyDescent="0.35">
      <c r="A48"/>
      <c r="B48"/>
      <c r="C48"/>
      <c r="D48"/>
      <c r="E48"/>
      <c r="F48"/>
      <c r="G48"/>
      <c r="H48"/>
      <c r="I48"/>
      <c r="J48"/>
    </row>
    <row r="49" spans="1:10" s="22" customFormat="1" ht="14.5" x14ac:dyDescent="0.35">
      <c r="A49"/>
      <c r="B49"/>
      <c r="C49"/>
      <c r="D49"/>
      <c r="E49"/>
      <c r="F49"/>
      <c r="G49"/>
      <c r="H49"/>
      <c r="I49"/>
      <c r="J49"/>
    </row>
    <row r="50" spans="1:10" s="22" customFormat="1" ht="14.5" x14ac:dyDescent="0.35">
      <c r="A50"/>
      <c r="B50"/>
      <c r="C50"/>
      <c r="D50"/>
      <c r="E50"/>
      <c r="F50"/>
      <c r="G50"/>
      <c r="H50"/>
      <c r="I50"/>
      <c r="J50"/>
    </row>
    <row r="51" spans="1:10" s="22" customFormat="1" ht="14.5" x14ac:dyDescent="0.35">
      <c r="A51"/>
      <c r="B51"/>
      <c r="C51"/>
      <c r="D51"/>
      <c r="E51"/>
      <c r="F51"/>
      <c r="G51"/>
      <c r="H51"/>
      <c r="I51"/>
      <c r="J51"/>
    </row>
    <row r="52" spans="1:10" s="22" customFormat="1" ht="14.5" x14ac:dyDescent="0.35">
      <c r="A52"/>
      <c r="B52"/>
      <c r="C52"/>
      <c r="D52"/>
      <c r="E52"/>
      <c r="F52"/>
      <c r="G52"/>
      <c r="H52"/>
      <c r="I52"/>
      <c r="J52"/>
    </row>
    <row r="53" spans="1:10" s="22" customFormat="1" ht="14.5" x14ac:dyDescent="0.35">
      <c r="A53"/>
      <c r="B53"/>
      <c r="C53"/>
      <c r="D53"/>
      <c r="E53"/>
      <c r="F53"/>
      <c r="G53"/>
      <c r="H53"/>
      <c r="I53"/>
      <c r="J53"/>
    </row>
    <row r="54" spans="1:10" s="22" customFormat="1" ht="14.5" x14ac:dyDescent="0.35">
      <c r="A54"/>
      <c r="B54"/>
      <c r="C54"/>
      <c r="D54"/>
      <c r="E54"/>
      <c r="F54"/>
      <c r="G54"/>
      <c r="H54"/>
      <c r="I54"/>
      <c r="J54"/>
    </row>
    <row r="55" spans="1:10" s="22" customFormat="1" ht="14.5" x14ac:dyDescent="0.35">
      <c r="A55"/>
      <c r="B55"/>
      <c r="C55"/>
      <c r="D55"/>
      <c r="E55"/>
      <c r="F55"/>
      <c r="G55"/>
      <c r="H55"/>
      <c r="I55"/>
      <c r="J55"/>
    </row>
    <row r="56" spans="1:10" s="22" customFormat="1" ht="14.5" x14ac:dyDescent="0.35">
      <c r="B56"/>
      <c r="C56"/>
      <c r="D56"/>
      <c r="E56"/>
      <c r="F56"/>
      <c r="G56"/>
    </row>
    <row r="57" spans="1:10" s="22" customFormat="1" ht="14.5" x14ac:dyDescent="0.35">
      <c r="B57"/>
      <c r="C57"/>
      <c r="D57"/>
      <c r="E57"/>
      <c r="F57"/>
      <c r="G57"/>
    </row>
    <row r="58" spans="1:10" s="22" customFormat="1" ht="14.5" x14ac:dyDescent="0.35">
      <c r="B58"/>
      <c r="C58"/>
      <c r="D58"/>
      <c r="E58"/>
      <c r="F58"/>
      <c r="G58"/>
    </row>
    <row r="59" spans="1:10" s="22" customFormat="1" ht="14.5" x14ac:dyDescent="0.35">
      <c r="B59"/>
      <c r="C59"/>
      <c r="D59"/>
      <c r="E59"/>
      <c r="F59"/>
      <c r="G59"/>
    </row>
    <row r="60" spans="1:10" s="22" customFormat="1" ht="14.5" x14ac:dyDescent="0.35">
      <c r="B60"/>
      <c r="C60"/>
      <c r="D60"/>
      <c r="E60"/>
      <c r="F60"/>
      <c r="G60"/>
    </row>
    <row r="61" spans="1:10" s="22" customFormat="1" ht="14.5" x14ac:dyDescent="0.35">
      <c r="B61"/>
      <c r="C61"/>
      <c r="D61"/>
      <c r="E61"/>
      <c r="F61"/>
      <c r="G61"/>
    </row>
    <row r="62" spans="1:10" s="22" customFormat="1" ht="14.5" x14ac:dyDescent="0.35">
      <c r="B62"/>
      <c r="C62"/>
      <c r="D62"/>
      <c r="E62"/>
      <c r="F62"/>
      <c r="G62"/>
    </row>
  </sheetData>
  <mergeCells count="2">
    <mergeCell ref="D9:E9"/>
    <mergeCell ref="B40:F45"/>
  </mergeCells>
  <pageMargins left="0.7" right="0.7" top="0.75" bottom="0.75" header="0.3" footer="0.3"/>
  <pageSetup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F0B6-C71A-4AB6-809C-33ECCA9A0A54}">
  <sheetPr>
    <tabColor rgb="FF7030A0"/>
    <pageSetUpPr fitToPage="1"/>
  </sheetPr>
  <dimension ref="A1:H80"/>
  <sheetViews>
    <sheetView showGridLines="0" zoomScale="90" zoomScaleNormal="90" zoomScaleSheetLayoutView="100" workbookViewId="0">
      <selection activeCell="D10" sqref="D10:G26"/>
    </sheetView>
  </sheetViews>
  <sheetFormatPr baseColWidth="10" defaultColWidth="10.26953125" defaultRowHeight="15.5" x14ac:dyDescent="0.35"/>
  <cols>
    <col min="1" max="1" width="5.7265625" style="13" customWidth="1"/>
    <col min="2" max="2" width="10.26953125" style="13"/>
    <col min="3" max="3" width="92" style="13" bestFit="1" customWidth="1"/>
    <col min="4" max="6" width="18.1796875" style="13" customWidth="1"/>
    <col min="7" max="7" width="18.7265625" style="13" customWidth="1"/>
    <col min="8" max="16384" width="10.26953125" style="13"/>
  </cols>
  <sheetData>
    <row r="1" spans="1:8" ht="11.25" customHeight="1" x14ac:dyDescent="0.35">
      <c r="B1" s="15"/>
      <c r="C1" s="15"/>
      <c r="D1" s="15"/>
      <c r="E1" s="15"/>
      <c r="F1" s="15"/>
      <c r="G1" s="15"/>
      <c r="H1" s="15"/>
    </row>
    <row r="2" spans="1:8" ht="11.25" customHeight="1" x14ac:dyDescent="0.35">
      <c r="B2" s="15"/>
      <c r="C2" s="15"/>
      <c r="D2" s="15"/>
      <c r="E2" s="15"/>
      <c r="F2" s="15"/>
      <c r="G2" s="15"/>
      <c r="H2" s="15"/>
    </row>
    <row r="3" spans="1:8" ht="11.25" customHeight="1" x14ac:dyDescent="0.35"/>
    <row r="4" spans="1:8" ht="11.25" customHeight="1" x14ac:dyDescent="0.35">
      <c r="B4" s="6"/>
      <c r="C4" s="6"/>
      <c r="D4" s="6"/>
      <c r="E4" s="6"/>
      <c r="F4" s="6"/>
      <c r="G4" s="6"/>
    </row>
    <row r="5" spans="1:8" ht="16.899999999999999" customHeight="1" x14ac:dyDescent="0.35">
      <c r="A5" s="16"/>
      <c r="B5" s="14" t="s">
        <v>806</v>
      </c>
      <c r="C5" s="6"/>
      <c r="D5" s="6"/>
      <c r="E5" s="6"/>
      <c r="F5" s="6"/>
      <c r="G5" s="6"/>
    </row>
    <row r="6" spans="1:8" ht="15" customHeight="1" x14ac:dyDescent="0.35">
      <c r="A6" s="16"/>
      <c r="B6" s="307" t="str">
        <f>'KM1'!$B$6</f>
        <v>Cifras en millones de pesos chilenos (CLP$)</v>
      </c>
      <c r="C6" s="307"/>
      <c r="D6" s="6"/>
      <c r="E6" s="6"/>
      <c r="F6" s="6"/>
      <c r="G6" s="6"/>
    </row>
    <row r="7" spans="1:8" ht="15" customHeight="1" x14ac:dyDescent="0.35">
      <c r="A7" s="16"/>
      <c r="B7" s="170"/>
      <c r="C7" s="170"/>
      <c r="D7" s="305">
        <f>Indice!$B$2</f>
        <v>45627</v>
      </c>
      <c r="E7" s="306"/>
      <c r="F7" s="306"/>
      <c r="G7" s="306"/>
    </row>
    <row r="8" spans="1:8" s="22" customFormat="1" ht="12" customHeight="1" x14ac:dyDescent="0.25">
      <c r="D8" s="31" t="s">
        <v>106</v>
      </c>
      <c r="E8" s="31" t="s">
        <v>107</v>
      </c>
      <c r="F8" s="31" t="s">
        <v>180</v>
      </c>
      <c r="G8" s="31" t="s">
        <v>209</v>
      </c>
    </row>
    <row r="9" spans="1:8" s="22" customFormat="1" ht="23" x14ac:dyDescent="0.25">
      <c r="D9" s="55" t="s">
        <v>807</v>
      </c>
      <c r="E9" s="55" t="s">
        <v>808</v>
      </c>
      <c r="F9" s="55" t="s">
        <v>809</v>
      </c>
      <c r="G9" s="55" t="s">
        <v>271</v>
      </c>
    </row>
    <row r="10" spans="1:8" s="18" customFormat="1" ht="11.5" x14ac:dyDescent="0.25">
      <c r="B10" s="40">
        <v>1</v>
      </c>
      <c r="C10" s="41" t="s">
        <v>222</v>
      </c>
      <c r="D10" s="190">
        <f>[15]ENC!D9</f>
        <v>154914</v>
      </c>
      <c r="E10" s="190">
        <f>[15]ENC!E9</f>
        <v>0</v>
      </c>
      <c r="F10" s="42">
        <f>[15]ENC!F9</f>
        <v>400628</v>
      </c>
      <c r="G10" s="145">
        <f>[15]ENC!G9</f>
        <v>555542</v>
      </c>
    </row>
    <row r="11" spans="1:8" s="18" customFormat="1" ht="11.5" x14ac:dyDescent="0.25">
      <c r="B11" s="40">
        <v>2</v>
      </c>
      <c r="C11" s="41" t="s">
        <v>223</v>
      </c>
      <c r="D11" s="42">
        <f>[15]ENC!D10</f>
        <v>0</v>
      </c>
      <c r="E11" s="42">
        <f>[15]ENC!E10</f>
        <v>0</v>
      </c>
      <c r="F11" s="42">
        <f>[15]ENC!F10</f>
        <v>42627</v>
      </c>
      <c r="G11" s="145">
        <f>[15]ENC!G10</f>
        <v>42627</v>
      </c>
    </row>
    <row r="12" spans="1:8" s="18" customFormat="1" ht="11.5" x14ac:dyDescent="0.25">
      <c r="B12" s="40">
        <v>3</v>
      </c>
      <c r="C12" s="41" t="s">
        <v>438</v>
      </c>
      <c r="D12" s="42">
        <f>[15]ENC!D11</f>
        <v>0</v>
      </c>
      <c r="E12" s="42">
        <f>[15]ENC!E11</f>
        <v>0</v>
      </c>
      <c r="F12" s="42">
        <f>[15]ENC!F11</f>
        <v>283046</v>
      </c>
      <c r="G12" s="145">
        <f>[15]ENC!G11</f>
        <v>283046</v>
      </c>
    </row>
    <row r="13" spans="1:8" s="18" customFormat="1" ht="11.5" x14ac:dyDescent="0.25">
      <c r="B13" s="40">
        <v>4</v>
      </c>
      <c r="C13" s="41" t="s">
        <v>810</v>
      </c>
      <c r="D13" s="42">
        <f>[15]ENC!D12</f>
        <v>0</v>
      </c>
      <c r="E13" s="42">
        <f>[15]ENC!E12</f>
        <v>0</v>
      </c>
      <c r="F13" s="42">
        <f>[15]ENC!F12</f>
        <v>0</v>
      </c>
      <c r="G13" s="145">
        <f>[15]ENC!G12</f>
        <v>0</v>
      </c>
    </row>
    <row r="14" spans="1:8" s="18" customFormat="1" ht="11.5" x14ac:dyDescent="0.25">
      <c r="B14" s="40">
        <v>5</v>
      </c>
      <c r="C14" s="41" t="s">
        <v>228</v>
      </c>
      <c r="D14" s="42">
        <f>[15]ENC!D13</f>
        <v>0</v>
      </c>
      <c r="E14" s="42">
        <f>[15]ENC!E13</f>
        <v>0</v>
      </c>
      <c r="F14" s="42">
        <f>[15]ENC!F13</f>
        <v>0</v>
      </c>
      <c r="G14" s="145">
        <f>[15]ENC!G13</f>
        <v>0</v>
      </c>
    </row>
    <row r="15" spans="1:8" s="18" customFormat="1" ht="11.5" x14ac:dyDescent="0.25">
      <c r="B15" s="40">
        <v>6</v>
      </c>
      <c r="C15" s="41" t="s">
        <v>442</v>
      </c>
      <c r="D15" s="42">
        <f>[15]ENC!D14</f>
        <v>0</v>
      </c>
      <c r="E15" s="42">
        <f>[15]ENC!E14</f>
        <v>0</v>
      </c>
      <c r="F15" s="42">
        <f>[15]ENC!F14</f>
        <v>1096971</v>
      </c>
      <c r="G15" s="145">
        <f>[15]ENC!G14</f>
        <v>1096971</v>
      </c>
    </row>
    <row r="16" spans="1:8" s="18" customFormat="1" ht="11.5" x14ac:dyDescent="0.25">
      <c r="B16" s="40">
        <v>7</v>
      </c>
      <c r="C16" s="41" t="s">
        <v>231</v>
      </c>
      <c r="D16" s="42">
        <f>[15]ENC!D15</f>
        <v>0</v>
      </c>
      <c r="E16" s="42">
        <f>[15]ENC!E15</f>
        <v>0</v>
      </c>
      <c r="F16" s="42">
        <f>[15]ENC!F15</f>
        <v>44643</v>
      </c>
      <c r="G16" s="145">
        <f>[15]ENC!G15</f>
        <v>44643</v>
      </c>
    </row>
    <row r="17" spans="2:7" s="18" customFormat="1" ht="11.5" x14ac:dyDescent="0.25">
      <c r="B17" s="40">
        <v>8</v>
      </c>
      <c r="C17" s="41" t="s">
        <v>811</v>
      </c>
      <c r="D17" s="42">
        <f>[15]ENC!D16</f>
        <v>0</v>
      </c>
      <c r="E17" s="42">
        <f>[15]ENC!E16</f>
        <v>0</v>
      </c>
      <c r="F17" s="42">
        <f>[15]ENC!F16</f>
        <v>7457227</v>
      </c>
      <c r="G17" s="145">
        <f>[15]ENC!G16</f>
        <v>7457227</v>
      </c>
    </row>
    <row r="18" spans="2:7" s="18" customFormat="1" ht="11.5" x14ac:dyDescent="0.25">
      <c r="B18" s="40">
        <v>9</v>
      </c>
      <c r="C18" s="41" t="s">
        <v>241</v>
      </c>
      <c r="D18" s="42">
        <f>[15]ENC!D17</f>
        <v>0</v>
      </c>
      <c r="E18" s="42">
        <f>[15]ENC!E17</f>
        <v>0</v>
      </c>
      <c r="F18" s="42">
        <f>[15]ENC!F17</f>
        <v>1879</v>
      </c>
      <c r="G18" s="145">
        <f>[15]ENC!G17</f>
        <v>1879</v>
      </c>
    </row>
    <row r="19" spans="2:7" s="18" customFormat="1" ht="11.5" x14ac:dyDescent="0.25">
      <c r="B19" s="40">
        <v>10</v>
      </c>
      <c r="C19" s="41" t="s">
        <v>242</v>
      </c>
      <c r="D19" s="42">
        <f>[15]ENC!D18</f>
        <v>0</v>
      </c>
      <c r="E19" s="42">
        <f>[15]ENC!E18</f>
        <v>0</v>
      </c>
      <c r="F19" s="42">
        <f>[15]ENC!F18</f>
        <v>54812</v>
      </c>
      <c r="G19" s="145">
        <f>[15]ENC!G18</f>
        <v>54812</v>
      </c>
    </row>
    <row r="20" spans="2:7" s="18" customFormat="1" ht="11.5" x14ac:dyDescent="0.25">
      <c r="B20" s="40">
        <v>11</v>
      </c>
      <c r="C20" s="41" t="s">
        <v>243</v>
      </c>
      <c r="D20" s="42">
        <f>[15]ENC!D19</f>
        <v>0</v>
      </c>
      <c r="E20" s="42">
        <f>[15]ENC!E19</f>
        <v>0</v>
      </c>
      <c r="F20" s="42">
        <f>[15]ENC!F19</f>
        <v>16674</v>
      </c>
      <c r="G20" s="145">
        <f>[15]ENC!G19</f>
        <v>16674</v>
      </c>
    </row>
    <row r="21" spans="2:7" s="18" customFormat="1" ht="11.5" x14ac:dyDescent="0.25">
      <c r="B21" s="40">
        <v>12</v>
      </c>
      <c r="C21" s="41" t="s">
        <v>244</v>
      </c>
      <c r="D21" s="42">
        <f>[15]ENC!D20</f>
        <v>0</v>
      </c>
      <c r="E21" s="42">
        <f>[15]ENC!E20</f>
        <v>0</v>
      </c>
      <c r="F21" s="42">
        <f>[15]ENC!F20</f>
        <v>14982</v>
      </c>
      <c r="G21" s="145">
        <f>[15]ENC!G20</f>
        <v>14982</v>
      </c>
    </row>
    <row r="22" spans="2:7" s="18" customFormat="1" ht="11.5" x14ac:dyDescent="0.25">
      <c r="B22" s="40">
        <v>13</v>
      </c>
      <c r="C22" s="41" t="s">
        <v>245</v>
      </c>
      <c r="D22" s="42">
        <f>[15]ENC!D21</f>
        <v>0</v>
      </c>
      <c r="E22" s="42">
        <f>[15]ENC!E21</f>
        <v>0</v>
      </c>
      <c r="F22" s="42">
        <f>[15]ENC!F21</f>
        <v>1143</v>
      </c>
      <c r="G22" s="145">
        <f>[15]ENC!G21</f>
        <v>1143</v>
      </c>
    </row>
    <row r="23" spans="2:7" s="18" customFormat="1" ht="11.5" x14ac:dyDescent="0.25">
      <c r="B23" s="40">
        <v>14</v>
      </c>
      <c r="C23" s="41" t="s">
        <v>246</v>
      </c>
      <c r="D23" s="42">
        <f>[15]ENC!D22</f>
        <v>0</v>
      </c>
      <c r="E23" s="42">
        <f>[15]ENC!E22</f>
        <v>0</v>
      </c>
      <c r="F23" s="42">
        <f>[15]ENC!F22</f>
        <v>94495</v>
      </c>
      <c r="G23" s="145">
        <f>[15]ENC!G22</f>
        <v>94495</v>
      </c>
    </row>
    <row r="24" spans="2:7" s="18" customFormat="1" ht="11.5" x14ac:dyDescent="0.25">
      <c r="B24" s="40">
        <v>15</v>
      </c>
      <c r="C24" s="41" t="s">
        <v>247</v>
      </c>
      <c r="D24" s="42">
        <f>[15]ENC!D23</f>
        <v>899</v>
      </c>
      <c r="E24" s="42">
        <f>[15]ENC!E23</f>
        <v>0</v>
      </c>
      <c r="F24" s="42">
        <f>[15]ENC!F23</f>
        <v>121733</v>
      </c>
      <c r="G24" s="145">
        <f>[15]ENC!G23</f>
        <v>122632</v>
      </c>
    </row>
    <row r="25" spans="2:7" s="18" customFormat="1" ht="11.5" x14ac:dyDescent="0.25">
      <c r="B25" s="40">
        <v>16</v>
      </c>
      <c r="C25" s="41" t="s">
        <v>248</v>
      </c>
      <c r="D25" s="42">
        <f>[15]ENC!D24</f>
        <v>0</v>
      </c>
      <c r="E25" s="42">
        <f>[15]ENC!E24</f>
        <v>0</v>
      </c>
      <c r="F25" s="42">
        <f>[15]ENC!F24</f>
        <v>19470</v>
      </c>
      <c r="G25" s="145">
        <f>[15]ENC!G24</f>
        <v>19470</v>
      </c>
    </row>
    <row r="26" spans="2:7" s="18" customFormat="1" ht="11.5" x14ac:dyDescent="0.25">
      <c r="B26" s="43">
        <v>17</v>
      </c>
      <c r="C26" s="44" t="s">
        <v>453</v>
      </c>
      <c r="D26" s="145">
        <f>[15]ENC!D25</f>
        <v>155813</v>
      </c>
      <c r="E26" s="145">
        <f>[15]ENC!E25</f>
        <v>0</v>
      </c>
      <c r="F26" s="145">
        <f>[15]ENC!F25</f>
        <v>9650330</v>
      </c>
      <c r="G26" s="145">
        <f>[15]ENC!G25</f>
        <v>9806143</v>
      </c>
    </row>
    <row r="27" spans="2:7" s="18" customFormat="1" ht="12" thickBot="1" x14ac:dyDescent="0.3"/>
    <row r="28" spans="2:7" s="18" customFormat="1" ht="3.75" customHeight="1" x14ac:dyDescent="0.25">
      <c r="B28" s="29"/>
      <c r="C28" s="29"/>
      <c r="D28" s="29"/>
      <c r="E28" s="29"/>
      <c r="F28" s="29"/>
      <c r="G28" s="29"/>
    </row>
    <row r="29" spans="2:7" s="18" customFormat="1" ht="12" x14ac:dyDescent="0.3">
      <c r="B29" s="28" t="s">
        <v>178</v>
      </c>
      <c r="C29" s="22"/>
      <c r="D29" s="23"/>
      <c r="E29" s="23"/>
      <c r="F29" s="23"/>
      <c r="G29" s="23"/>
    </row>
    <row r="30" spans="2:7" s="18" customFormat="1" ht="15" customHeight="1" x14ac:dyDescent="0.25">
      <c r="B30" s="278"/>
      <c r="C30" s="279"/>
      <c r="D30" s="279"/>
      <c r="E30" s="279"/>
      <c r="F30" s="279"/>
      <c r="G30" s="280"/>
    </row>
    <row r="31" spans="2:7" s="18" customFormat="1" ht="15" customHeight="1" x14ac:dyDescent="0.25">
      <c r="B31" s="281"/>
      <c r="C31" s="282"/>
      <c r="D31" s="282"/>
      <c r="E31" s="282"/>
      <c r="F31" s="282"/>
      <c r="G31" s="283"/>
    </row>
    <row r="32" spans="2:7" s="18" customFormat="1" ht="15" customHeight="1" x14ac:dyDescent="0.25">
      <c r="B32" s="281"/>
      <c r="C32" s="282"/>
      <c r="D32" s="282"/>
      <c r="E32" s="282"/>
      <c r="F32" s="282"/>
      <c r="G32" s="283"/>
    </row>
    <row r="33" spans="2:7" s="18" customFormat="1" ht="15" customHeight="1" x14ac:dyDescent="0.25">
      <c r="B33" s="281"/>
      <c r="C33" s="282"/>
      <c r="D33" s="282"/>
      <c r="E33" s="282"/>
      <c r="F33" s="282"/>
      <c r="G33" s="283"/>
    </row>
    <row r="34" spans="2:7" s="18" customFormat="1" ht="15" customHeight="1" x14ac:dyDescent="0.25">
      <c r="B34" s="281"/>
      <c r="C34" s="282"/>
      <c r="D34" s="282"/>
      <c r="E34" s="282"/>
      <c r="F34" s="282"/>
      <c r="G34" s="283"/>
    </row>
    <row r="35" spans="2:7" s="18" customFormat="1" ht="15" customHeight="1" x14ac:dyDescent="0.25">
      <c r="B35" s="284"/>
      <c r="C35" s="285"/>
      <c r="D35" s="285"/>
      <c r="E35" s="285"/>
      <c r="F35" s="285"/>
      <c r="G35" s="286"/>
    </row>
    <row r="36" spans="2:7" s="18" customFormat="1" ht="12.5" thickBot="1" x14ac:dyDescent="0.35">
      <c r="D36" s="23"/>
      <c r="E36" s="23"/>
      <c r="F36" s="23"/>
      <c r="G36" s="23"/>
    </row>
    <row r="37" spans="2:7" s="18" customFormat="1" ht="11.5" x14ac:dyDescent="0.25">
      <c r="B37" s="29"/>
      <c r="C37" s="29"/>
      <c r="D37" s="29"/>
      <c r="E37" s="29"/>
      <c r="F37" s="29"/>
      <c r="G37" s="29"/>
    </row>
    <row r="38" spans="2:7" s="18" customFormat="1" ht="12" x14ac:dyDescent="0.3">
      <c r="B38" s="23"/>
      <c r="C38" s="23"/>
      <c r="D38" s="23"/>
      <c r="E38" s="23"/>
      <c r="F38" s="23"/>
      <c r="G38" s="23"/>
    </row>
    <row r="39" spans="2:7" s="18" customFormat="1" ht="12" x14ac:dyDescent="0.3">
      <c r="B39" s="23"/>
      <c r="C39" s="23"/>
      <c r="D39" s="23"/>
      <c r="E39" s="23"/>
      <c r="F39" s="23"/>
      <c r="G39" s="23"/>
    </row>
    <row r="40" spans="2:7" s="18" customFormat="1" ht="12" x14ac:dyDescent="0.3">
      <c r="B40" s="23"/>
      <c r="C40" s="23"/>
      <c r="D40" s="23"/>
      <c r="E40" s="23"/>
      <c r="F40" s="23"/>
      <c r="G40" s="23"/>
    </row>
    <row r="41" spans="2:7" s="18" customFormat="1" ht="12" x14ac:dyDescent="0.3">
      <c r="B41" s="23"/>
      <c r="C41" s="23"/>
      <c r="D41" s="23"/>
      <c r="E41" s="23"/>
      <c r="F41" s="23"/>
      <c r="G41" s="23"/>
    </row>
    <row r="42" spans="2:7" s="18" customFormat="1" ht="12" x14ac:dyDescent="0.3">
      <c r="B42" s="23"/>
      <c r="C42" s="23"/>
      <c r="D42" s="23"/>
      <c r="E42" s="23"/>
      <c r="F42" s="23"/>
      <c r="G42" s="23"/>
    </row>
    <row r="43" spans="2:7" s="18" customFormat="1" ht="12" x14ac:dyDescent="0.3">
      <c r="B43" s="23"/>
      <c r="C43" s="23"/>
      <c r="D43" s="23"/>
      <c r="E43" s="23"/>
      <c r="F43" s="23"/>
      <c r="G43" s="23"/>
    </row>
    <row r="44" spans="2:7" s="18" customFormat="1" ht="12" x14ac:dyDescent="0.3">
      <c r="B44" s="23"/>
      <c r="C44" s="23"/>
      <c r="D44" s="23"/>
      <c r="E44" s="23"/>
      <c r="F44" s="23"/>
      <c r="G44" s="23"/>
    </row>
    <row r="45" spans="2:7" s="18" customFormat="1" ht="12" x14ac:dyDescent="0.3">
      <c r="B45" s="23"/>
      <c r="C45" s="23"/>
      <c r="D45" s="23"/>
      <c r="E45" s="23"/>
      <c r="F45" s="23"/>
      <c r="G45" s="23"/>
    </row>
    <row r="46" spans="2:7" s="18" customFormat="1" ht="12" x14ac:dyDescent="0.3">
      <c r="B46" s="23"/>
      <c r="C46" s="23"/>
      <c r="D46" s="23"/>
      <c r="E46" s="23"/>
      <c r="F46" s="23"/>
      <c r="G46" s="23"/>
    </row>
    <row r="47" spans="2:7" s="18" customFormat="1" ht="12" x14ac:dyDescent="0.3">
      <c r="B47" s="23"/>
      <c r="C47" s="23"/>
      <c r="D47" s="23"/>
      <c r="E47" s="23"/>
      <c r="F47" s="23"/>
      <c r="G47" s="23"/>
    </row>
    <row r="48" spans="2:7" s="18" customFormat="1" ht="12" x14ac:dyDescent="0.3">
      <c r="B48" s="23"/>
      <c r="C48" s="23"/>
      <c r="D48" s="23"/>
      <c r="E48" s="23"/>
      <c r="F48" s="23"/>
      <c r="G48" s="23"/>
    </row>
    <row r="49" spans="2:7" s="18" customFormat="1" ht="12" x14ac:dyDescent="0.3">
      <c r="B49" s="23"/>
      <c r="C49" s="23"/>
      <c r="D49" s="23"/>
      <c r="E49" s="23"/>
      <c r="F49" s="23"/>
      <c r="G49" s="23"/>
    </row>
    <row r="50" spans="2:7" s="18" customFormat="1" ht="12" x14ac:dyDescent="0.3">
      <c r="B50" s="23"/>
      <c r="C50" s="23"/>
      <c r="D50" s="23"/>
      <c r="E50" s="23"/>
      <c r="F50" s="23"/>
      <c r="G50" s="23"/>
    </row>
    <row r="51" spans="2:7" s="18" customFormat="1" ht="12" x14ac:dyDescent="0.3">
      <c r="B51" s="23"/>
      <c r="C51" s="23"/>
      <c r="D51" s="23"/>
      <c r="E51" s="23"/>
      <c r="F51" s="23"/>
      <c r="G51" s="23"/>
    </row>
    <row r="52" spans="2:7" s="18" customFormat="1" ht="12" x14ac:dyDescent="0.3">
      <c r="B52" s="23"/>
      <c r="C52" s="23"/>
      <c r="D52" s="23"/>
      <c r="E52" s="23"/>
      <c r="F52" s="23"/>
      <c r="G52" s="23"/>
    </row>
    <row r="53" spans="2:7" s="18" customFormat="1" ht="12" x14ac:dyDescent="0.3">
      <c r="B53" s="23"/>
      <c r="C53" s="23"/>
      <c r="D53" s="23"/>
      <c r="E53" s="23"/>
      <c r="F53" s="23"/>
      <c r="G53" s="23"/>
    </row>
    <row r="54" spans="2:7" s="18" customFormat="1" ht="12" x14ac:dyDescent="0.3">
      <c r="B54" s="23"/>
      <c r="C54" s="23"/>
      <c r="D54" s="23"/>
      <c r="E54" s="23"/>
      <c r="F54" s="23"/>
      <c r="G54" s="23"/>
    </row>
    <row r="55" spans="2:7" s="18" customFormat="1" ht="12" x14ac:dyDescent="0.3">
      <c r="B55" s="23"/>
      <c r="C55" s="23"/>
      <c r="D55" s="23"/>
      <c r="E55" s="23"/>
      <c r="F55" s="23"/>
      <c r="G55" s="23"/>
    </row>
    <row r="56" spans="2:7" s="18" customFormat="1" ht="12" x14ac:dyDescent="0.3">
      <c r="B56" s="23"/>
      <c r="C56" s="23"/>
      <c r="D56" s="23"/>
      <c r="E56" s="23"/>
      <c r="F56" s="23"/>
      <c r="G56" s="23"/>
    </row>
    <row r="57" spans="2:7" s="18" customFormat="1" ht="12" x14ac:dyDescent="0.3">
      <c r="B57" s="23"/>
      <c r="C57" s="23"/>
      <c r="D57" s="23"/>
      <c r="E57" s="23"/>
      <c r="F57" s="23"/>
      <c r="G57" s="23"/>
    </row>
    <row r="58" spans="2:7" s="18" customFormat="1" ht="12" x14ac:dyDescent="0.3">
      <c r="B58" s="23"/>
      <c r="C58" s="23"/>
      <c r="D58" s="23"/>
      <c r="E58" s="23"/>
      <c r="F58" s="23"/>
      <c r="G58" s="23"/>
    </row>
    <row r="59" spans="2:7" s="18" customFormat="1" ht="12" x14ac:dyDescent="0.3">
      <c r="B59" s="23"/>
      <c r="C59" s="23"/>
      <c r="D59" s="23"/>
      <c r="E59" s="23"/>
      <c r="F59" s="23"/>
      <c r="G59" s="23"/>
    </row>
    <row r="60" spans="2:7" s="18" customFormat="1" ht="12" x14ac:dyDescent="0.3">
      <c r="B60" s="23"/>
      <c r="C60" s="23"/>
      <c r="D60" s="23"/>
      <c r="E60" s="23"/>
      <c r="F60" s="23"/>
      <c r="G60" s="23"/>
    </row>
    <row r="61" spans="2:7" s="18" customFormat="1" ht="12" x14ac:dyDescent="0.3">
      <c r="B61" s="23"/>
      <c r="C61" s="23"/>
      <c r="D61" s="23"/>
      <c r="E61" s="23"/>
      <c r="F61" s="23"/>
      <c r="G61" s="23"/>
    </row>
    <row r="62" spans="2:7" s="18" customFormat="1" ht="11.5" x14ac:dyDescent="0.25"/>
    <row r="63" spans="2:7" s="18" customFormat="1" ht="11.5" x14ac:dyDescent="0.25"/>
    <row r="64" spans="2:7" s="18" customFormat="1" ht="11.5" x14ac:dyDescent="0.25"/>
    <row r="65" s="18" customFormat="1" ht="11.5" x14ac:dyDescent="0.25"/>
    <row r="66" s="18" customFormat="1" ht="11.5" x14ac:dyDescent="0.25"/>
    <row r="67" s="18" customFormat="1" ht="11.5" x14ac:dyDescent="0.25"/>
    <row r="68" s="18" customFormat="1" ht="11.5" x14ac:dyDescent="0.25"/>
    <row r="69" s="18" customFormat="1" ht="11.5" x14ac:dyDescent="0.25"/>
    <row r="70" s="18" customFormat="1" ht="11.5" x14ac:dyDescent="0.25"/>
    <row r="71" s="18" customFormat="1" ht="11.5" x14ac:dyDescent="0.25"/>
    <row r="72" s="18" customFormat="1" ht="11.5" x14ac:dyDescent="0.25"/>
    <row r="73" s="22" customFormat="1" ht="11.5" x14ac:dyDescent="0.25"/>
    <row r="74" s="22" customFormat="1" ht="11.5" x14ac:dyDescent="0.25"/>
    <row r="75" s="22" customFormat="1" ht="11.5" x14ac:dyDescent="0.25"/>
    <row r="76" s="22" customFormat="1" ht="11.5" x14ac:dyDescent="0.25"/>
    <row r="77" s="22" customFormat="1" ht="11.5" x14ac:dyDescent="0.25"/>
    <row r="78" s="22" customFormat="1" ht="11.5" x14ac:dyDescent="0.25"/>
    <row r="79" s="22" customFormat="1" ht="11.5" x14ac:dyDescent="0.25"/>
    <row r="80" s="22" customFormat="1" ht="11.5" x14ac:dyDescent="0.25"/>
  </sheetData>
  <mergeCells count="3">
    <mergeCell ref="B6:C6"/>
    <mergeCell ref="B30:G35"/>
    <mergeCell ref="D7:G7"/>
  </mergeCells>
  <pageMargins left="0.7" right="0.7" top="0.75" bottom="0.75" header="0.3" footer="0.3"/>
  <pageSetup orientation="landscape"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722EC-E851-4774-8B56-FDAD1160A394}">
  <sheetPr>
    <tabColor rgb="FF7030A0"/>
    <pageSetUpPr fitToPage="1"/>
  </sheetPr>
  <dimension ref="A1:F65"/>
  <sheetViews>
    <sheetView showGridLines="0" zoomScale="90" zoomScaleNormal="90" workbookViewId="0">
      <selection activeCell="B15" sqref="B15:E20"/>
    </sheetView>
  </sheetViews>
  <sheetFormatPr baseColWidth="10" defaultColWidth="10.26953125" defaultRowHeight="15.5" x14ac:dyDescent="0.35"/>
  <cols>
    <col min="1" max="1" width="5.7265625" style="13" customWidth="1"/>
    <col min="2" max="2" width="10.26953125" style="13"/>
    <col min="3" max="3" width="77.1796875" style="13" customWidth="1"/>
    <col min="4" max="4" width="27.7265625" style="13" customWidth="1"/>
    <col min="5" max="5" width="16.7265625" style="13" customWidth="1"/>
    <col min="6" max="16384" width="10.26953125" style="13"/>
  </cols>
  <sheetData>
    <row r="1" spans="1:6" ht="11.25" customHeight="1" x14ac:dyDescent="0.35">
      <c r="B1" s="15"/>
      <c r="C1" s="15"/>
      <c r="D1" s="15"/>
      <c r="E1" s="15"/>
      <c r="F1" s="15"/>
    </row>
    <row r="2" spans="1:6" ht="11.25" customHeight="1" x14ac:dyDescent="0.35">
      <c r="B2" s="15"/>
      <c r="C2" s="15"/>
      <c r="D2" s="15"/>
      <c r="E2" s="15"/>
      <c r="F2" s="15"/>
    </row>
    <row r="3" spans="1:6" ht="11.25" customHeight="1" x14ac:dyDescent="0.35"/>
    <row r="4" spans="1:6" ht="11.25" customHeight="1" x14ac:dyDescent="0.35">
      <c r="B4" s="6"/>
      <c r="C4" s="6"/>
      <c r="D4" s="6"/>
      <c r="E4" s="6"/>
    </row>
    <row r="5" spans="1:6" ht="16.899999999999999" customHeight="1" x14ac:dyDescent="0.35">
      <c r="A5" s="16"/>
      <c r="B5" s="14" t="s">
        <v>812</v>
      </c>
      <c r="C5" s="6"/>
      <c r="D5" s="6"/>
      <c r="E5" s="6"/>
    </row>
    <row r="6" spans="1:6" ht="15" customHeight="1" x14ac:dyDescent="0.35">
      <c r="A6" s="16"/>
      <c r="B6" s="307" t="str">
        <f>'KM1'!$B$6</f>
        <v>Cifras en millones de pesos chilenos (CLP$)</v>
      </c>
      <c r="C6" s="307"/>
      <c r="D6" s="6"/>
      <c r="E6" s="6"/>
    </row>
    <row r="7" spans="1:6" ht="15" customHeight="1" x14ac:dyDescent="0.35">
      <c r="A7" s="16"/>
      <c r="B7" s="170"/>
      <c r="C7" s="170"/>
      <c r="D7" s="305">
        <f>Indice!$B$2</f>
        <v>45627</v>
      </c>
      <c r="E7" s="306"/>
    </row>
    <row r="8" spans="1:6" s="22" customFormat="1" ht="12" customHeight="1" x14ac:dyDescent="0.25">
      <c r="D8" s="31" t="s">
        <v>106</v>
      </c>
      <c r="E8" s="31" t="s">
        <v>107</v>
      </c>
    </row>
    <row r="9" spans="1:6" s="22" customFormat="1" ht="46" x14ac:dyDescent="0.25">
      <c r="B9" s="212"/>
      <c r="C9" s="212"/>
      <c r="D9" s="193" t="s">
        <v>813</v>
      </c>
      <c r="E9" s="55" t="s">
        <v>814</v>
      </c>
    </row>
    <row r="10" spans="1:6" s="18" customFormat="1" ht="30" customHeight="1" x14ac:dyDescent="0.35">
      <c r="B10" s="200">
        <v>1</v>
      </c>
      <c r="C10" s="211" t="s">
        <v>815</v>
      </c>
      <c r="D10" s="91">
        <f>[1]CDC!D10</f>
        <v>7.6757812500000008E-2</v>
      </c>
      <c r="E10" s="387">
        <f>[1]CDC!E10</f>
        <v>0.10797346572527936</v>
      </c>
      <c r="F10"/>
    </row>
    <row r="11" spans="1:6" s="18" customFormat="1" ht="30" customHeight="1" x14ac:dyDescent="0.25">
      <c r="B11" s="20">
        <v>2</v>
      </c>
      <c r="C11" s="163" t="s">
        <v>816</v>
      </c>
      <c r="D11" s="91">
        <f>[1]CDC!D11</f>
        <v>0.113125</v>
      </c>
      <c r="E11" s="388">
        <f>[16]CDC!E11</f>
        <v>0</v>
      </c>
    </row>
    <row r="12" spans="1:6" s="18" customFormat="1" ht="12" thickBot="1" x14ac:dyDescent="0.3"/>
    <row r="13" spans="1:6" s="18" customFormat="1" ht="3.75" customHeight="1" x14ac:dyDescent="0.25">
      <c r="B13" s="29"/>
      <c r="C13" s="29"/>
      <c r="D13" s="29"/>
      <c r="E13" s="29"/>
    </row>
    <row r="14" spans="1:6" s="18" customFormat="1" ht="12" x14ac:dyDescent="0.3">
      <c r="B14" s="28" t="s">
        <v>178</v>
      </c>
      <c r="C14" s="22"/>
      <c r="D14" s="23"/>
      <c r="E14" s="23"/>
    </row>
    <row r="15" spans="1:6" s="18" customFormat="1" ht="15" customHeight="1" x14ac:dyDescent="0.25">
      <c r="B15" s="293" t="str">
        <f>[1]CDC!$B$15</f>
        <v>(*) Fila 1 considera cargo por Pilar 2 constituido en un 56,25% mediante CET1, según lo establecido en el artículo 66 quinquies de la LGB.</v>
      </c>
      <c r="C15" s="294"/>
      <c r="D15" s="294"/>
      <c r="E15" s="295"/>
    </row>
    <row r="16" spans="1:6" s="18" customFormat="1" ht="15" customHeight="1" x14ac:dyDescent="0.25">
      <c r="B16" s="296"/>
      <c r="C16" s="297"/>
      <c r="D16" s="297"/>
      <c r="E16" s="298"/>
    </row>
    <row r="17" spans="2:5" s="18" customFormat="1" ht="15" customHeight="1" x14ac:dyDescent="0.25">
      <c r="B17" s="296"/>
      <c r="C17" s="297"/>
      <c r="D17" s="297"/>
      <c r="E17" s="298"/>
    </row>
    <row r="18" spans="2:5" s="18" customFormat="1" ht="15" customHeight="1" x14ac:dyDescent="0.25">
      <c r="B18" s="296"/>
      <c r="C18" s="297"/>
      <c r="D18" s="297"/>
      <c r="E18" s="298"/>
    </row>
    <row r="19" spans="2:5" s="18" customFormat="1" ht="15" customHeight="1" x14ac:dyDescent="0.25">
      <c r="B19" s="296"/>
      <c r="C19" s="297"/>
      <c r="D19" s="297"/>
      <c r="E19" s="298"/>
    </row>
    <row r="20" spans="2:5" s="18" customFormat="1" ht="15" customHeight="1" x14ac:dyDescent="0.25">
      <c r="B20" s="299"/>
      <c r="C20" s="300"/>
      <c r="D20" s="300"/>
      <c r="E20" s="301"/>
    </row>
    <row r="21" spans="2:5" s="18" customFormat="1" ht="12.5" thickBot="1" x14ac:dyDescent="0.35">
      <c r="D21" s="23"/>
      <c r="E21" s="23"/>
    </row>
    <row r="22" spans="2:5" s="18" customFormat="1" ht="11.5" x14ac:dyDescent="0.25">
      <c r="B22" s="29"/>
      <c r="C22" s="29"/>
      <c r="D22" s="29"/>
      <c r="E22" s="29"/>
    </row>
    <row r="23" spans="2:5" s="18" customFormat="1" ht="12" x14ac:dyDescent="0.3">
      <c r="B23" s="23"/>
      <c r="C23" s="23"/>
      <c r="D23" s="23"/>
      <c r="E23" s="23"/>
    </row>
    <row r="24" spans="2:5" s="18" customFormat="1" ht="12" x14ac:dyDescent="0.3">
      <c r="B24" s="23"/>
      <c r="C24" s="23"/>
      <c r="D24" s="23"/>
      <c r="E24" s="23"/>
    </row>
    <row r="25" spans="2:5" s="18" customFormat="1" ht="12" x14ac:dyDescent="0.3">
      <c r="B25" s="23"/>
      <c r="C25" s="23"/>
      <c r="D25" s="23"/>
      <c r="E25" s="23"/>
    </row>
    <row r="26" spans="2:5" s="18" customFormat="1" ht="12" x14ac:dyDescent="0.3">
      <c r="B26" s="23"/>
      <c r="C26" s="23"/>
      <c r="D26" s="23"/>
      <c r="E26" s="23"/>
    </row>
    <row r="27" spans="2:5" s="18" customFormat="1" ht="12" x14ac:dyDescent="0.3">
      <c r="B27" s="23"/>
      <c r="C27" s="23"/>
      <c r="D27" s="23"/>
      <c r="E27" s="23"/>
    </row>
    <row r="28" spans="2:5" s="18" customFormat="1" ht="12" x14ac:dyDescent="0.3">
      <c r="B28" s="23"/>
      <c r="C28" s="23"/>
      <c r="D28" s="23"/>
      <c r="E28" s="23"/>
    </row>
    <row r="29" spans="2:5" s="18" customFormat="1" ht="12" x14ac:dyDescent="0.3">
      <c r="B29" s="23"/>
      <c r="C29" s="23"/>
      <c r="D29" s="23"/>
      <c r="E29" s="23"/>
    </row>
    <row r="30" spans="2:5" s="18" customFormat="1" ht="12" x14ac:dyDescent="0.3">
      <c r="B30" s="23"/>
      <c r="C30" s="23"/>
      <c r="D30" s="23"/>
      <c r="E30" s="23"/>
    </row>
    <row r="31" spans="2:5" s="18" customFormat="1" ht="12" x14ac:dyDescent="0.3">
      <c r="B31" s="23"/>
      <c r="C31" s="23"/>
      <c r="D31" s="23"/>
      <c r="E31" s="23"/>
    </row>
    <row r="32" spans="2:5" s="18" customFormat="1" ht="12" x14ac:dyDescent="0.3">
      <c r="B32" s="23"/>
      <c r="C32" s="23"/>
      <c r="D32" s="23"/>
      <c r="E32" s="23"/>
    </row>
    <row r="33" spans="2:5" s="18" customFormat="1" ht="12" x14ac:dyDescent="0.3">
      <c r="B33" s="23"/>
      <c r="C33" s="23"/>
      <c r="D33" s="23"/>
      <c r="E33" s="23"/>
    </row>
    <row r="34" spans="2:5" s="18" customFormat="1" ht="12" x14ac:dyDescent="0.3">
      <c r="B34" s="23"/>
      <c r="C34" s="23"/>
      <c r="D34" s="23"/>
      <c r="E34" s="23"/>
    </row>
    <row r="35" spans="2:5" s="18" customFormat="1" ht="12" x14ac:dyDescent="0.3">
      <c r="B35" s="23"/>
      <c r="C35" s="23"/>
      <c r="D35" s="23"/>
      <c r="E35" s="23"/>
    </row>
    <row r="36" spans="2:5" s="18" customFormat="1" ht="12" x14ac:dyDescent="0.3">
      <c r="B36" s="23"/>
      <c r="C36" s="23"/>
      <c r="D36" s="23"/>
      <c r="E36" s="23"/>
    </row>
    <row r="37" spans="2:5" s="18" customFormat="1" ht="12" x14ac:dyDescent="0.3">
      <c r="B37" s="23"/>
      <c r="C37" s="23"/>
      <c r="D37" s="23"/>
      <c r="E37" s="23"/>
    </row>
    <row r="38" spans="2:5" s="18" customFormat="1" ht="12" x14ac:dyDescent="0.3">
      <c r="B38" s="23"/>
      <c r="C38" s="23"/>
      <c r="D38" s="23"/>
      <c r="E38" s="23"/>
    </row>
    <row r="39" spans="2:5" s="18" customFormat="1" ht="12" x14ac:dyDescent="0.3">
      <c r="B39" s="23"/>
      <c r="C39" s="23"/>
      <c r="D39" s="23"/>
      <c r="E39" s="23"/>
    </row>
    <row r="40" spans="2:5" s="18" customFormat="1" ht="12" x14ac:dyDescent="0.3">
      <c r="B40" s="23"/>
      <c r="C40" s="23"/>
      <c r="D40" s="23"/>
      <c r="E40" s="23"/>
    </row>
    <row r="41" spans="2:5" s="18" customFormat="1" ht="12" x14ac:dyDescent="0.3">
      <c r="B41" s="23"/>
      <c r="C41" s="23"/>
      <c r="D41" s="23"/>
      <c r="E41" s="23"/>
    </row>
    <row r="42" spans="2:5" s="18" customFormat="1" ht="12" x14ac:dyDescent="0.3">
      <c r="B42" s="23"/>
      <c r="C42" s="23"/>
      <c r="D42" s="23"/>
      <c r="E42" s="23"/>
    </row>
    <row r="43" spans="2:5" s="18" customFormat="1" ht="12" x14ac:dyDescent="0.3">
      <c r="B43" s="23"/>
      <c r="C43" s="23"/>
      <c r="D43" s="23"/>
      <c r="E43" s="23"/>
    </row>
    <row r="44" spans="2:5" s="18" customFormat="1" ht="12" x14ac:dyDescent="0.3">
      <c r="B44" s="23"/>
      <c r="C44" s="23"/>
      <c r="D44" s="23"/>
      <c r="E44" s="23"/>
    </row>
    <row r="45" spans="2:5" s="18" customFormat="1" ht="12" x14ac:dyDescent="0.3">
      <c r="B45" s="23"/>
      <c r="C45" s="23"/>
      <c r="D45" s="23"/>
      <c r="E45" s="23"/>
    </row>
    <row r="46" spans="2:5" s="18" customFormat="1" ht="12" x14ac:dyDescent="0.3">
      <c r="B46" s="23"/>
      <c r="C46" s="23"/>
      <c r="D46" s="23"/>
      <c r="E46" s="23"/>
    </row>
    <row r="47" spans="2:5" s="18" customFormat="1" ht="11.5" x14ac:dyDescent="0.25"/>
    <row r="48" spans="2:5" s="18" customFormat="1" ht="11.5" x14ac:dyDescent="0.25"/>
    <row r="49" s="18" customFormat="1" ht="11.5" x14ac:dyDescent="0.25"/>
    <row r="50" s="18" customFormat="1" ht="11.5" x14ac:dyDescent="0.25"/>
    <row r="51" s="18" customFormat="1" ht="11.5" x14ac:dyDescent="0.25"/>
    <row r="52" s="18" customFormat="1" ht="11.5" x14ac:dyDescent="0.25"/>
    <row r="53" s="18" customFormat="1" ht="11.5" x14ac:dyDescent="0.25"/>
    <row r="54" s="18" customFormat="1" ht="11.5" x14ac:dyDescent="0.25"/>
    <row r="55" s="18" customFormat="1" ht="11.5" x14ac:dyDescent="0.25"/>
    <row r="56" s="18" customFormat="1" ht="11.5" x14ac:dyDescent="0.25"/>
    <row r="57" s="18" customFormat="1" ht="11.5" x14ac:dyDescent="0.25"/>
    <row r="58" s="22" customFormat="1" ht="11.5" x14ac:dyDescent="0.25"/>
    <row r="59" s="22" customFormat="1" ht="11.5" x14ac:dyDescent="0.25"/>
    <row r="60" s="22" customFormat="1" ht="11.5" x14ac:dyDescent="0.25"/>
    <row r="61" s="22" customFormat="1" ht="11.5" x14ac:dyDescent="0.25"/>
    <row r="62" s="22" customFormat="1" ht="11.5" x14ac:dyDescent="0.25"/>
    <row r="63" s="22" customFormat="1" ht="11.5" x14ac:dyDescent="0.25"/>
    <row r="64" s="22" customFormat="1" ht="11.5" x14ac:dyDescent="0.25"/>
    <row r="65" s="22" customFormat="1" ht="11.5" x14ac:dyDescent="0.25"/>
  </sheetData>
  <mergeCells count="4">
    <mergeCell ref="B6:C6"/>
    <mergeCell ref="E10:E11"/>
    <mergeCell ref="B15:E20"/>
    <mergeCell ref="D7:E7"/>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AFC30-B59A-4617-8309-C1B82679E263}">
  <sheetPr>
    <tabColor rgb="FF7030A0"/>
    <pageSetUpPr fitToPage="1"/>
  </sheetPr>
  <dimension ref="A1:I117"/>
  <sheetViews>
    <sheetView showGridLines="0" topLeftCell="A51" zoomScale="90" zoomScaleNormal="90" workbookViewId="0">
      <selection activeCell="A12" sqref="A12"/>
    </sheetView>
  </sheetViews>
  <sheetFormatPr baseColWidth="10" defaultColWidth="10.26953125" defaultRowHeight="15.5" x14ac:dyDescent="0.35"/>
  <cols>
    <col min="1" max="1" width="5.7265625" style="13" customWidth="1"/>
    <col min="2" max="2" width="82.81640625" style="13" customWidth="1"/>
    <col min="3" max="3" width="17.7265625" style="13" customWidth="1"/>
    <col min="4" max="4" width="27.1796875" style="13" customWidth="1"/>
    <col min="5" max="5" width="13.26953125" style="13" customWidth="1"/>
    <col min="6" max="6" width="20.7265625" style="13" customWidth="1"/>
    <col min="7" max="7" width="14" style="13" bestFit="1" customWidth="1"/>
    <col min="8" max="8" width="14.453125" style="13" customWidth="1"/>
    <col min="9" max="9" width="18.81640625" style="61" customWidth="1"/>
    <col min="10" max="16384" width="10.26953125" style="13"/>
  </cols>
  <sheetData>
    <row r="1" spans="1:9" ht="11.25" customHeight="1" x14ac:dyDescent="0.35">
      <c r="B1" s="15"/>
      <c r="C1" s="15"/>
      <c r="D1" s="15"/>
      <c r="E1" s="15"/>
      <c r="F1" s="15"/>
      <c r="G1" s="15"/>
      <c r="H1" s="15"/>
      <c r="I1" s="15"/>
    </row>
    <row r="2" spans="1:9" ht="11.25" customHeight="1" x14ac:dyDescent="0.35">
      <c r="B2" s="15"/>
      <c r="C2" s="15"/>
      <c r="D2" s="15"/>
      <c r="E2" s="15"/>
      <c r="F2" s="15"/>
      <c r="G2" s="15"/>
      <c r="H2" s="15"/>
      <c r="I2" s="15"/>
    </row>
    <row r="3" spans="1:9" ht="11.25" customHeight="1" x14ac:dyDescent="0.35"/>
    <row r="4" spans="1:9" ht="11.25" customHeight="1" x14ac:dyDescent="0.35">
      <c r="B4" s="6"/>
      <c r="C4" s="6"/>
    </row>
    <row r="5" spans="1:9" ht="16.899999999999999" customHeight="1" x14ac:dyDescent="0.35">
      <c r="A5" s="16"/>
      <c r="B5" s="14" t="s">
        <v>208</v>
      </c>
      <c r="C5" s="6"/>
    </row>
    <row r="6" spans="1:9" ht="16.899999999999999" customHeight="1" x14ac:dyDescent="0.35">
      <c r="A6" s="16"/>
      <c r="B6" s="170" t="str">
        <f>'KM1'!$B$6</f>
        <v>Cifras en millones de pesos chilenos (CLP$)</v>
      </c>
      <c r="C6" s="170"/>
    </row>
    <row r="7" spans="1:9" ht="16.899999999999999" customHeight="1" x14ac:dyDescent="0.35">
      <c r="A7" s="16"/>
      <c r="B7" s="170"/>
      <c r="C7" s="291">
        <f>Indice!$B$2</f>
        <v>45627</v>
      </c>
      <c r="D7" s="292"/>
      <c r="E7" s="292"/>
      <c r="F7" s="292"/>
      <c r="G7" s="292"/>
      <c r="H7" s="292"/>
      <c r="I7" s="302"/>
    </row>
    <row r="8" spans="1:9" s="22" customFormat="1" ht="12" customHeight="1" x14ac:dyDescent="0.25">
      <c r="B8" s="62"/>
      <c r="C8" s="31" t="s">
        <v>106</v>
      </c>
      <c r="D8" s="56" t="s">
        <v>107</v>
      </c>
      <c r="E8" s="31" t="s">
        <v>180</v>
      </c>
      <c r="F8" s="31" t="s">
        <v>209</v>
      </c>
      <c r="G8" s="31" t="s">
        <v>210</v>
      </c>
      <c r="H8" s="31" t="s">
        <v>211</v>
      </c>
      <c r="I8" s="31" t="s">
        <v>212</v>
      </c>
    </row>
    <row r="9" spans="1:9" s="18" customFormat="1" ht="11.5" x14ac:dyDescent="0.25">
      <c r="C9" s="287" t="s">
        <v>213</v>
      </c>
      <c r="D9" s="289" t="s">
        <v>214</v>
      </c>
      <c r="E9" s="291" t="s">
        <v>215</v>
      </c>
      <c r="F9" s="292"/>
      <c r="G9" s="292"/>
      <c r="H9" s="292"/>
      <c r="I9" s="292"/>
    </row>
    <row r="10" spans="1:9" s="18" customFormat="1" ht="46" x14ac:dyDescent="0.25">
      <c r="C10" s="288"/>
      <c r="D10" s="290"/>
      <c r="E10" s="55" t="s">
        <v>216</v>
      </c>
      <c r="F10" s="55" t="s">
        <v>217</v>
      </c>
      <c r="G10" s="55" t="s">
        <v>218</v>
      </c>
      <c r="H10" s="55" t="s">
        <v>219</v>
      </c>
      <c r="I10" s="55" t="s">
        <v>220</v>
      </c>
    </row>
    <row r="11" spans="1:9" s="18" customFormat="1" ht="11.5" x14ac:dyDescent="0.25">
      <c r="B11" s="46" t="s">
        <v>221</v>
      </c>
      <c r="C11" s="39"/>
      <c r="D11" s="39"/>
      <c r="E11" s="39"/>
      <c r="F11" s="39"/>
      <c r="G11" s="39"/>
      <c r="H11" s="39"/>
      <c r="I11" s="39"/>
    </row>
    <row r="12" spans="1:9" s="18" customFormat="1" ht="11.5" x14ac:dyDescent="0.25">
      <c r="B12" s="24" t="s">
        <v>222</v>
      </c>
      <c r="C12" s="42">
        <f>[2]LI1!C12</f>
        <v>555542.29120700003</v>
      </c>
      <c r="D12" s="38"/>
      <c r="E12" s="42">
        <f>[2]LI1!E12</f>
        <v>555542</v>
      </c>
      <c r="F12" s="42">
        <f>[2]LI1!F12</f>
        <v>0</v>
      </c>
      <c r="G12" s="42">
        <f>[2]LI1!G12</f>
        <v>0</v>
      </c>
      <c r="H12" s="42">
        <f>[2]LI1!H12</f>
        <v>0</v>
      </c>
      <c r="I12" s="42">
        <f>[2]LI1!I12</f>
        <v>0</v>
      </c>
    </row>
    <row r="13" spans="1:9" s="18" customFormat="1" ht="11.5" x14ac:dyDescent="0.25">
      <c r="B13" s="24" t="s">
        <v>223</v>
      </c>
      <c r="C13" s="42">
        <f>[2]LI1!C13</f>
        <v>42626.893002999997</v>
      </c>
      <c r="D13" s="38"/>
      <c r="E13" s="42">
        <f>[2]LI1!E13</f>
        <v>42626.893002999997</v>
      </c>
      <c r="F13" s="42">
        <f>[2]LI1!F13</f>
        <v>0</v>
      </c>
      <c r="G13" s="42">
        <f>[2]LI1!G13</f>
        <v>0</v>
      </c>
      <c r="H13" s="42">
        <f>[2]LI1!H13</f>
        <v>0</v>
      </c>
      <c r="I13" s="42">
        <f>[2]LI1!I13</f>
        <v>0</v>
      </c>
    </row>
    <row r="14" spans="1:9" s="18" customFormat="1" ht="11.5" x14ac:dyDescent="0.25">
      <c r="B14" s="24" t="s">
        <v>224</v>
      </c>
      <c r="C14" s="42">
        <f>[2]LI1!C14</f>
        <v>223023.46656900001</v>
      </c>
      <c r="D14" s="38"/>
      <c r="E14" s="42">
        <f>[2]LI1!E14</f>
        <v>0</v>
      </c>
      <c r="F14" s="42">
        <f>[2]LI1!F14</f>
        <v>223023.46656900001</v>
      </c>
      <c r="G14" s="42">
        <f>[2]LI1!G14</f>
        <v>0</v>
      </c>
      <c r="H14" s="42">
        <f>[2]LI1!H14</f>
        <v>223023.46656900001</v>
      </c>
      <c r="I14" s="42">
        <f>[2]LI1!I14</f>
        <v>0</v>
      </c>
    </row>
    <row r="15" spans="1:9" s="18" customFormat="1" ht="11.5" x14ac:dyDescent="0.25">
      <c r="B15" s="24" t="s">
        <v>225</v>
      </c>
      <c r="C15" s="42">
        <f>[2]LI1!C15</f>
        <v>55171.146646000001</v>
      </c>
      <c r="D15" s="38"/>
      <c r="E15" s="42">
        <f>[2]LI1!E15</f>
        <v>0</v>
      </c>
      <c r="F15" s="42">
        <f>[2]LI1!F15</f>
        <v>0</v>
      </c>
      <c r="G15" s="42">
        <f>[2]LI1!G15</f>
        <v>0</v>
      </c>
      <c r="H15" s="42">
        <f>[2]LI1!H15</f>
        <v>55171</v>
      </c>
      <c r="I15" s="42">
        <f>[2]LI1!I15</f>
        <v>0</v>
      </c>
    </row>
    <row r="16" spans="1:9" s="18" customFormat="1" ht="11.5" x14ac:dyDescent="0.25">
      <c r="B16" s="24" t="s">
        <v>226</v>
      </c>
      <c r="C16" s="42">
        <f>[2]LI1!C16</f>
        <v>4852.2467310000002</v>
      </c>
      <c r="D16" s="38"/>
      <c r="E16" s="42">
        <f>[2]LI1!E16</f>
        <v>0</v>
      </c>
      <c r="F16" s="42">
        <f>[2]LI1!F16</f>
        <v>0</v>
      </c>
      <c r="G16" s="42">
        <f>[2]LI1!G16</f>
        <v>0</v>
      </c>
      <c r="H16" s="42">
        <f>[2]LI1!H16</f>
        <v>4852</v>
      </c>
      <c r="I16" s="42">
        <f>[2]LI1!I16</f>
        <v>0</v>
      </c>
    </row>
    <row r="17" spans="2:9" s="18" customFormat="1" ht="23" x14ac:dyDescent="0.25">
      <c r="B17" s="24" t="s">
        <v>227</v>
      </c>
      <c r="C17" s="42">
        <f>[2]LI1!C17</f>
        <v>0</v>
      </c>
      <c r="D17" s="38"/>
      <c r="E17" s="42">
        <f>[2]LI1!E17</f>
        <v>0</v>
      </c>
      <c r="F17" s="42">
        <f>[2]LI1!F17</f>
        <v>0</v>
      </c>
      <c r="G17" s="42">
        <f>[2]LI1!G17</f>
        <v>0</v>
      </c>
      <c r="H17" s="42">
        <f>[2]LI1!H17</f>
        <v>0</v>
      </c>
      <c r="I17" s="42">
        <f>[2]LI1!I17</f>
        <v>0</v>
      </c>
    </row>
    <row r="18" spans="2:9" s="18" customFormat="1" ht="11.5" x14ac:dyDescent="0.25">
      <c r="B18" s="24" t="s">
        <v>228</v>
      </c>
      <c r="C18" s="42">
        <f>[2]LI1!C18</f>
        <v>0</v>
      </c>
      <c r="D18" s="38"/>
      <c r="E18" s="42">
        <f>[2]LI1!E18</f>
        <v>0</v>
      </c>
      <c r="F18" s="42">
        <f>[2]LI1!F18</f>
        <v>0</v>
      </c>
      <c r="G18" s="42">
        <f>[2]LI1!G18</f>
        <v>0</v>
      </c>
      <c r="H18" s="42">
        <f>[2]LI1!H18</f>
        <v>0</v>
      </c>
      <c r="I18" s="42">
        <f>[2]LI1!I18</f>
        <v>0</v>
      </c>
    </row>
    <row r="19" spans="2:9" s="18" customFormat="1" ht="11.5" x14ac:dyDescent="0.25">
      <c r="B19" s="24" t="s">
        <v>229</v>
      </c>
      <c r="C19" s="42">
        <f>[2]LI1!C19</f>
        <v>1091442.313105</v>
      </c>
      <c r="D19" s="38"/>
      <c r="E19" s="42">
        <f>[2]LI1!E19</f>
        <v>1091442</v>
      </c>
      <c r="F19" s="42">
        <f>[2]LI1!F19</f>
        <v>0</v>
      </c>
      <c r="G19" s="42">
        <f>[2]LI1!G19</f>
        <v>0</v>
      </c>
      <c r="H19" s="42">
        <f>[2]LI1!H19</f>
        <v>0</v>
      </c>
      <c r="I19" s="42">
        <f>[2]LI1!I19</f>
        <v>0</v>
      </c>
    </row>
    <row r="20" spans="2:9" s="18" customFormat="1" ht="11.5" x14ac:dyDescent="0.25">
      <c r="B20" s="24" t="s">
        <v>230</v>
      </c>
      <c r="C20" s="42">
        <f>[2]LI1!C20</f>
        <v>5528.5552319999997</v>
      </c>
      <c r="D20" s="38"/>
      <c r="E20" s="42">
        <f>[2]LI1!E20</f>
        <v>5529</v>
      </c>
      <c r="F20" s="42">
        <f>[2]LI1!F20</f>
        <v>0</v>
      </c>
      <c r="G20" s="42">
        <f>[2]LI1!G20</f>
        <v>0</v>
      </c>
      <c r="H20" s="42">
        <f>[2]LI1!H20</f>
        <v>0</v>
      </c>
      <c r="I20" s="42">
        <f>[2]LI1!I20</f>
        <v>0</v>
      </c>
    </row>
    <row r="21" spans="2:9" s="18" customFormat="1" ht="11.5" x14ac:dyDescent="0.25">
      <c r="B21" s="24" t="s">
        <v>231</v>
      </c>
      <c r="C21" s="42">
        <f>[2]LI1!C21</f>
        <v>44642.664026999999</v>
      </c>
      <c r="D21" s="38"/>
      <c r="E21" s="42">
        <f>[2]LI1!E21</f>
        <v>0</v>
      </c>
      <c r="F21" s="42">
        <f>[2]LI1!F21</f>
        <v>44643</v>
      </c>
      <c r="G21" s="42">
        <f>[2]LI1!G21</f>
        <v>0</v>
      </c>
      <c r="H21" s="42">
        <f>[2]LI1!H21</f>
        <v>0</v>
      </c>
      <c r="I21" s="42">
        <f>[2]LI1!I21</f>
        <v>0</v>
      </c>
    </row>
    <row r="22" spans="2:9" s="18" customFormat="1" ht="11.5" x14ac:dyDescent="0.25">
      <c r="B22" s="24" t="s">
        <v>232</v>
      </c>
      <c r="C22" s="42">
        <f>[2]LI1!C22</f>
        <v>0</v>
      </c>
      <c r="D22" s="38"/>
      <c r="E22" s="42">
        <f>[2]LI1!E22</f>
        <v>0</v>
      </c>
      <c r="F22" s="42">
        <f>[2]LI1!F22</f>
        <v>0</v>
      </c>
      <c r="G22" s="42">
        <f>[2]LI1!G22</f>
        <v>0</v>
      </c>
      <c r="H22" s="42">
        <f>[2]LI1!H22</f>
        <v>0</v>
      </c>
      <c r="I22" s="42">
        <f>[2]LI1!I22</f>
        <v>0</v>
      </c>
    </row>
    <row r="23" spans="2:9" s="18" customFormat="1" ht="11.5" x14ac:dyDescent="0.25">
      <c r="B23" s="24" t="s">
        <v>233</v>
      </c>
      <c r="C23" s="42">
        <f>[2]LI1!C23</f>
        <v>11516.145323999999</v>
      </c>
      <c r="D23" s="38"/>
      <c r="E23" s="42">
        <f>[2]LI1!E23</f>
        <v>11516</v>
      </c>
      <c r="F23" s="42">
        <f>[2]LI1!F23</f>
        <v>0</v>
      </c>
      <c r="G23" s="42">
        <f>[2]LI1!G23</f>
        <v>0</v>
      </c>
      <c r="H23" s="42">
        <f>[2]LI1!H23</f>
        <v>0</v>
      </c>
      <c r="I23" s="42">
        <f>[2]LI1!I23</f>
        <v>0</v>
      </c>
    </row>
    <row r="24" spans="2:9" s="18" customFormat="1" ht="11.5" x14ac:dyDescent="0.25">
      <c r="B24" s="24" t="s">
        <v>234</v>
      </c>
      <c r="C24" s="42">
        <f>[2]LI1!C24</f>
        <v>0</v>
      </c>
      <c r="D24" s="38"/>
      <c r="E24" s="42">
        <f>[2]LI1!E24</f>
        <v>0</v>
      </c>
      <c r="F24" s="42">
        <f>[2]LI1!F24</f>
        <v>0</v>
      </c>
      <c r="G24" s="42">
        <f>[2]LI1!G24</f>
        <v>0</v>
      </c>
      <c r="H24" s="42">
        <f>[2]LI1!H24</f>
        <v>0</v>
      </c>
      <c r="I24" s="42">
        <f>[2]LI1!I24</f>
        <v>0</v>
      </c>
    </row>
    <row r="25" spans="2:9" s="18" customFormat="1" ht="11.5" x14ac:dyDescent="0.25">
      <c r="B25" s="24" t="s">
        <v>235</v>
      </c>
      <c r="C25" s="42">
        <f>[2]LI1!C25</f>
        <v>5854218.8776270002</v>
      </c>
      <c r="D25" s="38"/>
      <c r="E25" s="42">
        <f>[2]LI1!E25</f>
        <v>5854219</v>
      </c>
      <c r="F25" s="42">
        <f>[2]LI1!F25</f>
        <v>0</v>
      </c>
      <c r="G25" s="42">
        <f>[2]LI1!G25</f>
        <v>0</v>
      </c>
      <c r="H25" s="42">
        <f>[2]LI1!H25</f>
        <v>0</v>
      </c>
      <c r="I25" s="42">
        <f>[2]LI1!I25</f>
        <v>0</v>
      </c>
    </row>
    <row r="26" spans="2:9" s="18" customFormat="1" ht="11.5" x14ac:dyDescent="0.25">
      <c r="B26" s="24" t="s">
        <v>236</v>
      </c>
      <c r="C26" s="42">
        <f>[2]LI1!C26</f>
        <v>1292099.57033</v>
      </c>
      <c r="D26" s="38"/>
      <c r="E26" s="42">
        <f>[2]LI1!E26</f>
        <v>1292100</v>
      </c>
      <c r="F26" s="42">
        <f>[2]LI1!F26</f>
        <v>0</v>
      </c>
      <c r="G26" s="42">
        <f>[2]LI1!G26</f>
        <v>0</v>
      </c>
      <c r="H26" s="42">
        <f>[2]LI1!H26</f>
        <v>0</v>
      </c>
      <c r="I26" s="42">
        <f>[2]LI1!I26</f>
        <v>0</v>
      </c>
    </row>
    <row r="27" spans="2:9" s="18" customFormat="1" ht="11.5" x14ac:dyDescent="0.25">
      <c r="B27" s="24" t="s">
        <v>237</v>
      </c>
      <c r="C27" s="42">
        <f>[2]LI1!C27</f>
        <v>507239.95010299998</v>
      </c>
      <c r="D27" s="38"/>
      <c r="E27" s="42">
        <f>[2]LI1!E27</f>
        <v>507240</v>
      </c>
      <c r="F27" s="42">
        <f>[2]LI1!F27</f>
        <v>0</v>
      </c>
      <c r="G27" s="42">
        <f>[2]LI1!G27</f>
        <v>0</v>
      </c>
      <c r="H27" s="42">
        <f>[2]LI1!H27</f>
        <v>0</v>
      </c>
      <c r="I27" s="42">
        <f>[2]LI1!I27</f>
        <v>0</v>
      </c>
    </row>
    <row r="28" spans="2:9" s="18" customFormat="1" ht="11.5" x14ac:dyDescent="0.25">
      <c r="B28" s="24" t="s">
        <v>238</v>
      </c>
      <c r="C28" s="42">
        <f>[2]LI1!C28</f>
        <v>-177136.01813499999</v>
      </c>
      <c r="D28" s="38"/>
      <c r="E28" s="42">
        <f>[2]LI1!E28</f>
        <v>-177136</v>
      </c>
      <c r="F28" s="42">
        <f>[2]LI1!F28</f>
        <v>0</v>
      </c>
      <c r="G28" s="42">
        <f>[2]LI1!G28</f>
        <v>0</v>
      </c>
      <c r="H28" s="42">
        <f>[2]LI1!H28</f>
        <v>0</v>
      </c>
      <c r="I28" s="42">
        <f>[2]LI1!I28</f>
        <v>0</v>
      </c>
    </row>
    <row r="29" spans="2:9" s="18" customFormat="1" ht="11.5" x14ac:dyDescent="0.25">
      <c r="B29" s="24" t="s">
        <v>239</v>
      </c>
      <c r="C29" s="42">
        <f>[2]LI1!C29</f>
        <v>-2875.1726560000002</v>
      </c>
      <c r="D29" s="38"/>
      <c r="E29" s="42">
        <f>[2]LI1!E29</f>
        <v>-2875</v>
      </c>
      <c r="F29" s="42">
        <f>[2]LI1!F29</f>
        <v>0</v>
      </c>
      <c r="G29" s="42">
        <f>[2]LI1!G29</f>
        <v>0</v>
      </c>
      <c r="H29" s="42">
        <f>[2]LI1!H29</f>
        <v>0</v>
      </c>
      <c r="I29" s="42">
        <f>[2]LI1!I29</f>
        <v>0</v>
      </c>
    </row>
    <row r="30" spans="2:9" s="18" customFormat="1" ht="11.5" x14ac:dyDescent="0.25">
      <c r="B30" s="24" t="s">
        <v>240</v>
      </c>
      <c r="C30" s="42">
        <f>[2]LI1!C30</f>
        <v>-27836.815019000001</v>
      </c>
      <c r="D30" s="38"/>
      <c r="E30" s="42">
        <f>[2]LI1!E30</f>
        <v>-27837</v>
      </c>
      <c r="F30" s="42">
        <f>[2]LI1!F30</f>
        <v>0</v>
      </c>
      <c r="G30" s="42">
        <f>[2]LI1!G30</f>
        <v>0</v>
      </c>
      <c r="H30" s="42">
        <f>[2]LI1!H30</f>
        <v>0</v>
      </c>
      <c r="I30" s="42">
        <f>[2]LI1!I30</f>
        <v>0</v>
      </c>
    </row>
    <row r="31" spans="2:9" s="18" customFormat="1" ht="11.5" x14ac:dyDescent="0.25">
      <c r="B31" s="24" t="s">
        <v>241</v>
      </c>
      <c r="C31" s="42">
        <f>[2]LI1!C31</f>
        <v>1878.9807370000001</v>
      </c>
      <c r="D31" s="38"/>
      <c r="E31" s="42">
        <f>[2]LI1!E31</f>
        <v>1879</v>
      </c>
      <c r="F31" s="42">
        <f>[2]LI1!F31</f>
        <v>0</v>
      </c>
      <c r="G31" s="42">
        <f>[2]LI1!G31</f>
        <v>0</v>
      </c>
      <c r="H31" s="42">
        <f>[2]LI1!H31</f>
        <v>0</v>
      </c>
      <c r="I31" s="42">
        <f>[2]LI1!I31</f>
        <v>0</v>
      </c>
    </row>
    <row r="32" spans="2:9" s="18" customFormat="1" ht="11.5" x14ac:dyDescent="0.25">
      <c r="B32" s="24" t="s">
        <v>242</v>
      </c>
      <c r="C32" s="42">
        <f>[2]LI1!C32</f>
        <v>54811.726002000003</v>
      </c>
      <c r="D32" s="38"/>
      <c r="E32" s="42">
        <f>[2]LI1!E32</f>
        <v>0</v>
      </c>
      <c r="F32" s="42">
        <f>[2]LI1!F32</f>
        <v>0</v>
      </c>
      <c r="G32" s="42">
        <f>[2]LI1!G32</f>
        <v>0</v>
      </c>
      <c r="H32" s="42">
        <f>[2]LI1!H32</f>
        <v>0</v>
      </c>
      <c r="I32" s="42">
        <f>[2]LI1!I32</f>
        <v>54812</v>
      </c>
    </row>
    <row r="33" spans="2:9" s="18" customFormat="1" ht="11.5" x14ac:dyDescent="0.25">
      <c r="B33" s="24" t="s">
        <v>243</v>
      </c>
      <c r="C33" s="42">
        <f>[2]LI1!C33</f>
        <v>16673.761832</v>
      </c>
      <c r="D33" s="38"/>
      <c r="E33" s="42">
        <f>[2]LI1!E33</f>
        <v>16674</v>
      </c>
      <c r="F33" s="42">
        <f>[2]LI1!F33</f>
        <v>0</v>
      </c>
      <c r="G33" s="42">
        <f>[2]LI1!G33</f>
        <v>0</v>
      </c>
      <c r="H33" s="42">
        <f>[2]LI1!H33</f>
        <v>0</v>
      </c>
      <c r="I33" s="42">
        <f>[2]LI1!I33</f>
        <v>0</v>
      </c>
    </row>
    <row r="34" spans="2:9" s="18" customFormat="1" ht="11.5" x14ac:dyDescent="0.25">
      <c r="B34" s="24" t="s">
        <v>244</v>
      </c>
      <c r="C34" s="42">
        <f>[2]LI1!C34</f>
        <v>14982.366034000001</v>
      </c>
      <c r="D34" s="38"/>
      <c r="E34" s="42">
        <f>[2]LI1!E34</f>
        <v>14982</v>
      </c>
      <c r="F34" s="42">
        <f>[2]LI1!F34</f>
        <v>0</v>
      </c>
      <c r="G34" s="42">
        <f>[2]LI1!G34</f>
        <v>0</v>
      </c>
      <c r="H34" s="42">
        <f>[2]LI1!H34</f>
        <v>0</v>
      </c>
      <c r="I34" s="42">
        <f>[2]LI1!I34</f>
        <v>0</v>
      </c>
    </row>
    <row r="35" spans="2:9" s="18" customFormat="1" ht="11.5" x14ac:dyDescent="0.25">
      <c r="B35" s="24" t="s">
        <v>245</v>
      </c>
      <c r="C35" s="42">
        <f>[2]LI1!C35</f>
        <v>1142.749282</v>
      </c>
      <c r="D35" s="38"/>
      <c r="E35" s="42">
        <f>[2]LI1!E35</f>
        <v>1142.749282</v>
      </c>
      <c r="F35" s="42">
        <f>[2]LI1!F35</f>
        <v>0</v>
      </c>
      <c r="G35" s="42">
        <f>[2]LI1!G35</f>
        <v>0</v>
      </c>
      <c r="H35" s="42">
        <f>[2]LI1!H35</f>
        <v>0</v>
      </c>
      <c r="I35" s="42">
        <f>[2]LI1!I35</f>
        <v>0</v>
      </c>
    </row>
    <row r="36" spans="2:9" s="18" customFormat="1" ht="11.5" x14ac:dyDescent="0.25">
      <c r="B36" s="24" t="s">
        <v>246</v>
      </c>
      <c r="C36" s="42">
        <f>[2]LI1!C36</f>
        <v>94495.438364000001</v>
      </c>
      <c r="D36" s="38"/>
      <c r="E36" s="42">
        <f>[2]LI1!E36</f>
        <v>94495.438364000001</v>
      </c>
      <c r="F36" s="42">
        <f>[2]LI1!F36</f>
        <v>0</v>
      </c>
      <c r="G36" s="42">
        <f>[2]LI1!G36</f>
        <v>0</v>
      </c>
      <c r="H36" s="42">
        <f>[2]LI1!H36</f>
        <v>0</v>
      </c>
      <c r="I36" s="42">
        <f>[2]LI1!I36</f>
        <v>0</v>
      </c>
    </row>
    <row r="37" spans="2:9" s="18" customFormat="1" ht="11.5" x14ac:dyDescent="0.25">
      <c r="B37" s="24" t="s">
        <v>247</v>
      </c>
      <c r="C37" s="42">
        <f>[2]LI1!C37</f>
        <v>122632.29371100001</v>
      </c>
      <c r="D37" s="38"/>
      <c r="E37" s="42">
        <f>[2]LI1!E37</f>
        <v>122632</v>
      </c>
      <c r="F37" s="42">
        <f>[2]LI1!F37</f>
        <v>0</v>
      </c>
      <c r="G37" s="42">
        <f>[2]LI1!G37</f>
        <v>0</v>
      </c>
      <c r="H37" s="42">
        <f>[2]LI1!H37</f>
        <v>0</v>
      </c>
      <c r="I37" s="42">
        <f>[2]LI1!I37</f>
        <v>0</v>
      </c>
    </row>
    <row r="38" spans="2:9" s="18" customFormat="1" ht="11.5" x14ac:dyDescent="0.25">
      <c r="B38" s="24" t="s">
        <v>248</v>
      </c>
      <c r="C38" s="42">
        <f>[2]LI1!C38</f>
        <v>19469.889369</v>
      </c>
      <c r="D38" s="38"/>
      <c r="E38" s="42">
        <f>[2]LI1!E38</f>
        <v>19470</v>
      </c>
      <c r="F38" s="42">
        <f>[2]LI1!F38</f>
        <v>0</v>
      </c>
      <c r="G38" s="42">
        <f>[2]LI1!G38</f>
        <v>0</v>
      </c>
      <c r="H38" s="42">
        <f>[2]LI1!H38</f>
        <v>0</v>
      </c>
      <c r="I38" s="42">
        <f>[2]LI1!I38</f>
        <v>0</v>
      </c>
    </row>
    <row r="39" spans="2:9" s="18" customFormat="1" ht="11.5" x14ac:dyDescent="0.25">
      <c r="B39" s="47" t="s">
        <v>249</v>
      </c>
      <c r="C39" s="145">
        <f>[2]LI1!C39</f>
        <v>9806143.3194249999</v>
      </c>
      <c r="D39" s="178"/>
      <c r="E39" s="145">
        <f>[2]LI1!E39</f>
        <v>9423642.0806489997</v>
      </c>
      <c r="F39" s="145">
        <f>[2]LI1!F39</f>
        <v>267666.46656900004</v>
      </c>
      <c r="G39" s="145">
        <f>[2]LI1!G39</f>
        <v>0</v>
      </c>
      <c r="H39" s="145">
        <f>[2]LI1!H39</f>
        <v>283046.46656900004</v>
      </c>
      <c r="I39" s="145">
        <f>[2]LI1!I39</f>
        <v>54812</v>
      </c>
    </row>
    <row r="40" spans="2:9" s="18" customFormat="1" ht="11.5" x14ac:dyDescent="0.25">
      <c r="B40" s="197" t="s">
        <v>250</v>
      </c>
      <c r="C40" s="39"/>
      <c r="D40" s="39"/>
      <c r="E40" s="39"/>
      <c r="F40" s="39"/>
      <c r="G40" s="39"/>
      <c r="H40" s="39"/>
      <c r="I40" s="39"/>
    </row>
    <row r="41" spans="2:9" s="18" customFormat="1" ht="11.5" x14ac:dyDescent="0.25">
      <c r="B41" s="24" t="s">
        <v>223</v>
      </c>
      <c r="C41" s="42">
        <f>[2]LI1!C41</f>
        <v>86180.405526999995</v>
      </c>
      <c r="D41" s="38"/>
      <c r="E41" s="42">
        <f>[2]LI1!E41</f>
        <v>0</v>
      </c>
      <c r="F41" s="42">
        <f>[2]LI1!F41</f>
        <v>0</v>
      </c>
      <c r="G41" s="42">
        <f>[2]LI1!G41</f>
        <v>0</v>
      </c>
      <c r="H41" s="42">
        <f>[2]LI1!H41</f>
        <v>0</v>
      </c>
      <c r="I41" s="42">
        <f>[2]LI1!I41</f>
        <v>86180.405526999995</v>
      </c>
    </row>
    <row r="42" spans="2:9" s="18" customFormat="1" ht="11.5" x14ac:dyDescent="0.25">
      <c r="B42" s="24" t="s">
        <v>251</v>
      </c>
      <c r="C42" s="42">
        <f>[2]LI1!C42</f>
        <v>203415.387112</v>
      </c>
      <c r="D42" s="38"/>
      <c r="E42" s="42">
        <f>[2]LI1!E42</f>
        <v>0</v>
      </c>
      <c r="F42" s="42">
        <f>[2]LI1!F42</f>
        <v>203415.387112</v>
      </c>
      <c r="G42" s="42">
        <f>[2]LI1!G42</f>
        <v>0</v>
      </c>
      <c r="H42" s="42">
        <f>[2]LI1!H42</f>
        <v>203415.387112</v>
      </c>
      <c r="I42" s="42">
        <f>[2]LI1!I42</f>
        <v>0</v>
      </c>
    </row>
    <row r="43" spans="2:9" s="18" customFormat="1" ht="11.5" x14ac:dyDescent="0.25">
      <c r="B43" s="234" t="s">
        <v>252</v>
      </c>
      <c r="C43" s="42">
        <f>[2]LI1!C43</f>
        <v>203415.387112</v>
      </c>
      <c r="D43" s="38"/>
      <c r="E43" s="42">
        <f>[2]LI1!E43</f>
        <v>0</v>
      </c>
      <c r="F43" s="42">
        <f>[2]LI1!F43</f>
        <v>203415.387112</v>
      </c>
      <c r="G43" s="42">
        <f>[2]LI1!G43</f>
        <v>0</v>
      </c>
      <c r="H43" s="42">
        <f>[2]LI1!H43</f>
        <v>203415.387112</v>
      </c>
      <c r="I43" s="42">
        <f>[2]LI1!I43</f>
        <v>0</v>
      </c>
    </row>
    <row r="44" spans="2:9" s="18" customFormat="1" ht="11.5" x14ac:dyDescent="0.25">
      <c r="B44" s="234" t="s">
        <v>253</v>
      </c>
      <c r="C44" s="42">
        <f>[2]LI1!C44</f>
        <v>0</v>
      </c>
      <c r="D44" s="38"/>
      <c r="E44" s="42">
        <f>[2]LI1!E44</f>
        <v>0</v>
      </c>
      <c r="F44" s="42">
        <f>[2]LI1!F44</f>
        <v>0</v>
      </c>
      <c r="G44" s="42">
        <f>[2]LI1!G44</f>
        <v>0</v>
      </c>
      <c r="H44" s="42">
        <f>[2]LI1!H44</f>
        <v>0</v>
      </c>
      <c r="I44" s="42">
        <f>[2]LI1!I44</f>
        <v>0</v>
      </c>
    </row>
    <row r="45" spans="2:9" s="18" customFormat="1" ht="11.5" x14ac:dyDescent="0.25">
      <c r="B45" s="24" t="s">
        <v>254</v>
      </c>
      <c r="C45" s="42">
        <f>[2]LI1!C45</f>
        <v>0</v>
      </c>
      <c r="D45" s="38"/>
      <c r="E45" s="42">
        <f>[2]LI1!E45</f>
        <v>0</v>
      </c>
      <c r="F45" s="42">
        <f>[2]LI1!F45</f>
        <v>0</v>
      </c>
      <c r="G45" s="42">
        <f>[2]LI1!G45</f>
        <v>0</v>
      </c>
      <c r="H45" s="42">
        <f>[2]LI1!H45</f>
        <v>0</v>
      </c>
      <c r="I45" s="42">
        <f>[2]LI1!I45</f>
        <v>0</v>
      </c>
    </row>
    <row r="46" spans="2:9" s="18" customFormat="1" ht="11.5" x14ac:dyDescent="0.25">
      <c r="B46" s="24" t="s">
        <v>231</v>
      </c>
      <c r="C46" s="42">
        <f>[2]LI1!C46</f>
        <v>49890.206274999997</v>
      </c>
      <c r="D46" s="38"/>
      <c r="E46" s="42">
        <f>[2]LI1!E46</f>
        <v>0</v>
      </c>
      <c r="F46" s="42">
        <f>[2]LI1!F46</f>
        <v>49890</v>
      </c>
      <c r="G46" s="42">
        <f>[2]LI1!G46</f>
        <v>0</v>
      </c>
      <c r="H46" s="42">
        <f>[2]LI1!H46</f>
        <v>0</v>
      </c>
      <c r="I46" s="42">
        <f>[2]LI1!I46</f>
        <v>0</v>
      </c>
    </row>
    <row r="47" spans="2:9" s="18" customFormat="1" ht="11.5" x14ac:dyDescent="0.25">
      <c r="B47" s="24" t="s">
        <v>255</v>
      </c>
      <c r="C47" s="42">
        <f>[2]LI1!C47</f>
        <v>7887807.9565909998</v>
      </c>
      <c r="D47" s="38"/>
      <c r="E47" s="42">
        <f>[2]LI1!E47</f>
        <v>0</v>
      </c>
      <c r="F47" s="42">
        <f>[2]LI1!F47</f>
        <v>0</v>
      </c>
      <c r="G47" s="42">
        <f>[2]LI1!G47</f>
        <v>0</v>
      </c>
      <c r="H47" s="42">
        <f>[2]LI1!H47</f>
        <v>0</v>
      </c>
      <c r="I47" s="42">
        <f>[2]LI1!I47</f>
        <v>7887807.9565909998</v>
      </c>
    </row>
    <row r="48" spans="2:9" s="18" customFormat="1" ht="11.5" x14ac:dyDescent="0.25">
      <c r="B48" s="234" t="s">
        <v>256</v>
      </c>
      <c r="C48" s="42">
        <f>[2]LI1!C48</f>
        <v>1034916.465497</v>
      </c>
      <c r="D48" s="38"/>
      <c r="E48" s="42">
        <f>[2]LI1!E48</f>
        <v>0</v>
      </c>
      <c r="F48" s="42">
        <f>[2]LI1!F48</f>
        <v>0</v>
      </c>
      <c r="G48" s="42">
        <f>[2]LI1!G48</f>
        <v>0</v>
      </c>
      <c r="H48" s="42">
        <f>[2]LI1!H48</f>
        <v>0</v>
      </c>
      <c r="I48" s="42">
        <f>[2]LI1!I48</f>
        <v>1034916.465497</v>
      </c>
    </row>
    <row r="49" spans="2:9" s="18" customFormat="1" ht="11.5" x14ac:dyDescent="0.25">
      <c r="B49" s="234" t="s">
        <v>257</v>
      </c>
      <c r="C49" s="42">
        <f>[2]LI1!C49</f>
        <v>3538328.1156210001</v>
      </c>
      <c r="D49" s="38"/>
      <c r="E49" s="42">
        <f>[2]LI1!E49</f>
        <v>0</v>
      </c>
      <c r="F49" s="42">
        <f>[2]LI1!F49</f>
        <v>0</v>
      </c>
      <c r="G49" s="42">
        <f>[2]LI1!G49</f>
        <v>0</v>
      </c>
      <c r="H49" s="42">
        <f>[2]LI1!H49</f>
        <v>0</v>
      </c>
      <c r="I49" s="42">
        <f>[2]LI1!I49</f>
        <v>3538328.1156210001</v>
      </c>
    </row>
    <row r="50" spans="2:9" s="18" customFormat="1" ht="11.5" x14ac:dyDescent="0.25">
      <c r="B50" s="234" t="s">
        <v>258</v>
      </c>
      <c r="C50" s="42">
        <f>[2]LI1!C50</f>
        <v>35002.166862999999</v>
      </c>
      <c r="D50" s="38"/>
      <c r="E50" s="42">
        <f>[2]LI1!E50</f>
        <v>0</v>
      </c>
      <c r="F50" s="42">
        <f>[2]LI1!F50</f>
        <v>0</v>
      </c>
      <c r="G50" s="42">
        <f>[2]LI1!G50</f>
        <v>0</v>
      </c>
      <c r="H50" s="42">
        <f>[2]LI1!H50</f>
        <v>0</v>
      </c>
      <c r="I50" s="42">
        <f>[2]LI1!I50</f>
        <v>35002.166862999999</v>
      </c>
    </row>
    <row r="51" spans="2:9" s="18" customFormat="1" ht="11.5" x14ac:dyDescent="0.25">
      <c r="B51" s="234" t="s">
        <v>259</v>
      </c>
      <c r="C51" s="42">
        <f>[2]LI1!C51</f>
        <v>144447.061907</v>
      </c>
      <c r="D51" s="38"/>
      <c r="E51" s="42">
        <f>[2]LI1!E51</f>
        <v>0</v>
      </c>
      <c r="F51" s="42">
        <f>[2]LI1!F51</f>
        <v>0</v>
      </c>
      <c r="G51" s="42">
        <f>[2]LI1!G51</f>
        <v>0</v>
      </c>
      <c r="H51" s="42">
        <f>[2]LI1!H51</f>
        <v>0</v>
      </c>
      <c r="I51" s="42">
        <f>[2]LI1!I51</f>
        <v>144447.061907</v>
      </c>
    </row>
    <row r="52" spans="2:9" s="18" customFormat="1" ht="11.5" x14ac:dyDescent="0.25">
      <c r="B52" s="234" t="s">
        <v>260</v>
      </c>
      <c r="C52" s="42">
        <f>[2]LI1!C52</f>
        <v>3103698.7836839999</v>
      </c>
      <c r="D52" s="38"/>
      <c r="E52" s="42">
        <f>[2]LI1!E52</f>
        <v>0</v>
      </c>
      <c r="F52" s="42">
        <f>[2]LI1!F52</f>
        <v>0</v>
      </c>
      <c r="G52" s="42">
        <f>[2]LI1!G52</f>
        <v>0</v>
      </c>
      <c r="H52" s="42">
        <f>[2]LI1!H52</f>
        <v>0</v>
      </c>
      <c r="I52" s="42">
        <f>[2]LI1!I52</f>
        <v>3103698.7836839999</v>
      </c>
    </row>
    <row r="53" spans="2:9" s="18" customFormat="1" ht="11.5" x14ac:dyDescent="0.25">
      <c r="B53" s="234" t="s">
        <v>261</v>
      </c>
      <c r="C53" s="42">
        <f>[2]LI1!C53</f>
        <v>31415.363019</v>
      </c>
      <c r="D53" s="38"/>
      <c r="E53" s="42">
        <f>[2]LI1!E53</f>
        <v>0</v>
      </c>
      <c r="F53" s="42">
        <f>[2]LI1!F53</f>
        <v>0</v>
      </c>
      <c r="G53" s="42">
        <f>[2]LI1!G53</f>
        <v>0</v>
      </c>
      <c r="H53" s="42">
        <f>[2]LI1!H53</f>
        <v>0</v>
      </c>
      <c r="I53" s="42">
        <f>[2]LI1!I53</f>
        <v>31415.363019</v>
      </c>
    </row>
    <row r="54" spans="2:9" s="18" customFormat="1" ht="11.5" x14ac:dyDescent="0.25">
      <c r="B54" s="24" t="s">
        <v>262</v>
      </c>
      <c r="C54" s="42">
        <f>[2]LI1!C54</f>
        <v>15930.206052</v>
      </c>
      <c r="D54" s="38"/>
      <c r="E54" s="42">
        <f>[2]LI1!E54</f>
        <v>0</v>
      </c>
      <c r="F54" s="42">
        <f>[2]LI1!F54</f>
        <v>0</v>
      </c>
      <c r="G54" s="42">
        <f>[2]LI1!G54</f>
        <v>0</v>
      </c>
      <c r="H54" s="42">
        <f>[2]LI1!H54</f>
        <v>0</v>
      </c>
      <c r="I54" s="42">
        <f>[2]LI1!I54</f>
        <v>15930.206052</v>
      </c>
    </row>
    <row r="55" spans="2:9" s="18" customFormat="1" ht="11.5" x14ac:dyDescent="0.25">
      <c r="B55" s="24" t="s">
        <v>263</v>
      </c>
      <c r="C55" s="42">
        <f>[2]LI1!C55</f>
        <v>417192.89600299997</v>
      </c>
      <c r="D55" s="38"/>
      <c r="E55" s="42">
        <f>[2]LI1!E55</f>
        <v>0</v>
      </c>
      <c r="F55" s="42">
        <f>[2]LI1!F55</f>
        <v>0</v>
      </c>
      <c r="G55" s="42">
        <f>[2]LI1!G55</f>
        <v>0</v>
      </c>
      <c r="H55" s="42">
        <f>[2]LI1!H55</f>
        <v>0</v>
      </c>
      <c r="I55" s="42">
        <f>[2]LI1!I55</f>
        <v>417192.89600299997</v>
      </c>
    </row>
    <row r="56" spans="2:9" s="18" customFormat="1" ht="11.5" x14ac:dyDescent="0.25">
      <c r="B56" s="24" t="s">
        <v>264</v>
      </c>
      <c r="C56" s="42">
        <f>[2]LI1!C56</f>
        <v>23110.506351</v>
      </c>
      <c r="D56" s="38"/>
      <c r="E56" s="42">
        <f>[2]LI1!E56</f>
        <v>0</v>
      </c>
      <c r="F56" s="42">
        <f>[2]LI1!F56</f>
        <v>0</v>
      </c>
      <c r="G56" s="42">
        <f>[2]LI1!G56</f>
        <v>0</v>
      </c>
      <c r="H56" s="42">
        <f>[2]LI1!H56</f>
        <v>0</v>
      </c>
      <c r="I56" s="42">
        <f>[2]LI1!I56</f>
        <v>23110.506351</v>
      </c>
    </row>
    <row r="57" spans="2:9" s="18" customFormat="1" ht="23" x14ac:dyDescent="0.25">
      <c r="B57" s="24" t="s">
        <v>265</v>
      </c>
      <c r="C57" s="42">
        <f>[2]LI1!C57</f>
        <v>43376.893680000001</v>
      </c>
      <c r="D57" s="38"/>
      <c r="E57" s="42">
        <f>[2]LI1!E57</f>
        <v>0</v>
      </c>
      <c r="F57" s="42">
        <f>[2]LI1!F57</f>
        <v>0</v>
      </c>
      <c r="G57" s="42">
        <f>[2]LI1!G57</f>
        <v>0</v>
      </c>
      <c r="H57" s="42">
        <f>[2]LI1!H57</f>
        <v>0</v>
      </c>
      <c r="I57" s="42">
        <f>[2]LI1!I57</f>
        <v>43376.893680000001</v>
      </c>
    </row>
    <row r="58" spans="2:9" s="18" customFormat="1" ht="11.5" x14ac:dyDescent="0.25">
      <c r="B58" s="24" t="s">
        <v>266</v>
      </c>
      <c r="C58" s="42">
        <f>[2]LI1!C58</f>
        <v>36835.546425</v>
      </c>
      <c r="D58" s="38"/>
      <c r="E58" s="42">
        <f>[2]LI1!E58</f>
        <v>36836</v>
      </c>
      <c r="F58" s="42">
        <f>[2]LI1!F58</f>
        <v>0</v>
      </c>
      <c r="G58" s="42">
        <f>[2]LI1!G58</f>
        <v>0</v>
      </c>
      <c r="H58" s="42">
        <f>[2]LI1!H58</f>
        <v>0</v>
      </c>
      <c r="I58" s="42">
        <f>[2]LI1!I58</f>
        <v>0</v>
      </c>
    </row>
    <row r="59" spans="2:9" s="18" customFormat="1" ht="11.5" x14ac:dyDescent="0.25">
      <c r="B59" s="24" t="s">
        <v>245</v>
      </c>
      <c r="C59" s="42">
        <f>[2]LI1!C59</f>
        <v>4112.871889</v>
      </c>
      <c r="D59" s="38"/>
      <c r="E59" s="42">
        <f>[2]LI1!E59</f>
        <v>0</v>
      </c>
      <c r="F59" s="42">
        <f>[2]LI1!F59</f>
        <v>0</v>
      </c>
      <c r="G59" s="42">
        <f>[2]LI1!G59</f>
        <v>0</v>
      </c>
      <c r="H59" s="42">
        <f>[2]LI1!H59</f>
        <v>0</v>
      </c>
      <c r="I59" s="42">
        <f>[2]LI1!I59</f>
        <v>4112.871889</v>
      </c>
    </row>
    <row r="60" spans="2:9" s="18" customFormat="1" ht="11.5" x14ac:dyDescent="0.25">
      <c r="B60" s="24" t="s">
        <v>246</v>
      </c>
      <c r="C60" s="42">
        <f>[2]LI1!C60</f>
        <v>0</v>
      </c>
      <c r="D60" s="38"/>
      <c r="E60" s="42">
        <f>[2]LI1!E60</f>
        <v>0</v>
      </c>
      <c r="F60" s="42">
        <f>[2]LI1!F60</f>
        <v>0</v>
      </c>
      <c r="G60" s="42">
        <f>[2]LI1!G60</f>
        <v>0</v>
      </c>
      <c r="H60" s="42">
        <f>[2]LI1!H60</f>
        <v>0</v>
      </c>
      <c r="I60" s="42">
        <f>[2]LI1!I60</f>
        <v>0</v>
      </c>
    </row>
    <row r="61" spans="2:9" s="18" customFormat="1" ht="11.5" x14ac:dyDescent="0.25">
      <c r="B61" s="24" t="s">
        <v>267</v>
      </c>
      <c r="C61" s="42">
        <f>[2]LI1!C61</f>
        <v>107545.917359</v>
      </c>
      <c r="D61" s="38"/>
      <c r="E61" s="42">
        <f>[2]LI1!E61</f>
        <v>0</v>
      </c>
      <c r="F61" s="42">
        <f>[2]LI1!F61</f>
        <v>0</v>
      </c>
      <c r="G61" s="42">
        <f>[2]LI1!G61</f>
        <v>0</v>
      </c>
      <c r="H61" s="42">
        <f>[2]LI1!H61</f>
        <v>0</v>
      </c>
      <c r="I61" s="42">
        <f>[2]LI1!I61</f>
        <v>107545.917359</v>
      </c>
    </row>
    <row r="62" spans="2:9" s="18" customFormat="1" ht="11.5" x14ac:dyDescent="0.25">
      <c r="B62" s="24" t="s">
        <v>268</v>
      </c>
      <c r="C62" s="42">
        <f>[2]LI1!C62</f>
        <v>0</v>
      </c>
      <c r="D62" s="38"/>
      <c r="E62" s="42">
        <f>[2]LI1!E62</f>
        <v>0</v>
      </c>
      <c r="F62" s="42">
        <f>[2]LI1!F62</f>
        <v>0</v>
      </c>
      <c r="G62" s="42">
        <f>[2]LI1!G62</f>
        <v>0</v>
      </c>
      <c r="H62" s="42">
        <f>[2]LI1!H62</f>
        <v>0</v>
      </c>
      <c r="I62" s="42">
        <f>[2]LI1!I62</f>
        <v>0</v>
      </c>
    </row>
    <row r="63" spans="2:9" s="18" customFormat="1" ht="11.5" x14ac:dyDescent="0.25">
      <c r="B63" s="47" t="s">
        <v>269</v>
      </c>
      <c r="C63" s="145">
        <f>[2]LI1!C63</f>
        <v>8875398.7932639997</v>
      </c>
      <c r="D63" s="178"/>
      <c r="E63" s="145">
        <f>[2]LI1!E63</f>
        <v>36836</v>
      </c>
      <c r="F63" s="145">
        <f>[2]LI1!F63</f>
        <v>253305.387112</v>
      </c>
      <c r="G63" s="145">
        <f>[2]LI1!G63</f>
        <v>0</v>
      </c>
      <c r="H63" s="145">
        <f>[2]LI1!H63</f>
        <v>203415.387112</v>
      </c>
      <c r="I63" s="145">
        <f>[2]LI1!I63</f>
        <v>8585257.6534520015</v>
      </c>
    </row>
    <row r="64" spans="2:9" s="18" customFormat="1" ht="12" thickBot="1" x14ac:dyDescent="0.3">
      <c r="C64" s="182"/>
      <c r="I64" s="59"/>
    </row>
    <row r="65" spans="2:9" s="18" customFormat="1" ht="3.75" customHeight="1" x14ac:dyDescent="0.25">
      <c r="B65" s="29"/>
      <c r="C65" s="29"/>
      <c r="D65" s="29"/>
      <c r="E65" s="29"/>
      <c r="F65" s="29"/>
      <c r="G65" s="29"/>
      <c r="H65" s="29"/>
      <c r="I65" s="52"/>
    </row>
    <row r="66" spans="2:9" s="18" customFormat="1" ht="12" customHeight="1" x14ac:dyDescent="0.3">
      <c r="B66" s="22"/>
      <c r="C66" s="23"/>
      <c r="D66" s="23"/>
      <c r="E66" s="23"/>
      <c r="F66" s="23"/>
      <c r="G66" s="23"/>
      <c r="H66" s="23"/>
      <c r="I66" s="58"/>
    </row>
    <row r="67" spans="2:9" s="18" customFormat="1" ht="15" customHeight="1" x14ac:dyDescent="0.25">
      <c r="B67" s="293" t="str">
        <f>[2]LI1!$B$67</f>
        <v>En el caso de la linea de Contratos de derivados financieros para negociar a valor razonable se deja el mismo valor en columnas (D) y (F) para reflejar que impactan en crédito y mercado.</v>
      </c>
      <c r="C67" s="294"/>
      <c r="D67" s="294"/>
      <c r="E67" s="294"/>
      <c r="F67" s="294"/>
      <c r="G67" s="294"/>
      <c r="H67" s="294"/>
      <c r="I67" s="295"/>
    </row>
    <row r="68" spans="2:9" s="18" customFormat="1" ht="15" customHeight="1" x14ac:dyDescent="0.25">
      <c r="B68" s="296"/>
      <c r="C68" s="297"/>
      <c r="D68" s="297"/>
      <c r="E68" s="297"/>
      <c r="F68" s="297"/>
      <c r="G68" s="297"/>
      <c r="H68" s="297"/>
      <c r="I68" s="298"/>
    </row>
    <row r="69" spans="2:9" s="18" customFormat="1" ht="15" customHeight="1" x14ac:dyDescent="0.25">
      <c r="B69" s="296"/>
      <c r="C69" s="297"/>
      <c r="D69" s="297"/>
      <c r="E69" s="297"/>
      <c r="F69" s="297"/>
      <c r="G69" s="297"/>
      <c r="H69" s="297"/>
      <c r="I69" s="298"/>
    </row>
    <row r="70" spans="2:9" s="18" customFormat="1" ht="15" customHeight="1" x14ac:dyDescent="0.25">
      <c r="B70" s="296"/>
      <c r="C70" s="297"/>
      <c r="D70" s="297"/>
      <c r="E70" s="297"/>
      <c r="F70" s="297"/>
      <c r="G70" s="297"/>
      <c r="H70" s="297"/>
      <c r="I70" s="298"/>
    </row>
    <row r="71" spans="2:9" s="18" customFormat="1" ht="15" customHeight="1" x14ac:dyDescent="0.25">
      <c r="B71" s="296"/>
      <c r="C71" s="297"/>
      <c r="D71" s="297"/>
      <c r="E71" s="297"/>
      <c r="F71" s="297"/>
      <c r="G71" s="297"/>
      <c r="H71" s="297"/>
      <c r="I71" s="298"/>
    </row>
    <row r="72" spans="2:9" s="18" customFormat="1" ht="15" customHeight="1" x14ac:dyDescent="0.25">
      <c r="B72" s="299"/>
      <c r="C72" s="300"/>
      <c r="D72" s="300"/>
      <c r="E72" s="300"/>
      <c r="F72" s="300"/>
      <c r="G72" s="300"/>
      <c r="H72" s="300"/>
      <c r="I72" s="301"/>
    </row>
    <row r="73" spans="2:9" s="18" customFormat="1" ht="12.5" thickBot="1" x14ac:dyDescent="0.35">
      <c r="C73" s="23"/>
      <c r="D73" s="23"/>
      <c r="E73" s="23"/>
      <c r="F73" s="23"/>
      <c r="G73" s="23"/>
      <c r="H73" s="23"/>
      <c r="I73" s="58"/>
    </row>
    <row r="74" spans="2:9" s="18" customFormat="1" ht="11.5" x14ac:dyDescent="0.25">
      <c r="B74" s="29"/>
      <c r="C74" s="29"/>
      <c r="D74" s="29"/>
      <c r="E74" s="29"/>
      <c r="F74" s="29"/>
      <c r="G74" s="29"/>
      <c r="H74" s="29"/>
      <c r="I74" s="52"/>
    </row>
    <row r="75" spans="2:9" s="18" customFormat="1" ht="12" x14ac:dyDescent="0.3">
      <c r="B75" s="23"/>
      <c r="C75" s="23"/>
      <c r="I75" s="59"/>
    </row>
    <row r="76" spans="2:9" s="18" customFormat="1" ht="12" x14ac:dyDescent="0.3">
      <c r="B76" s="23"/>
      <c r="C76" s="23"/>
      <c r="I76" s="59"/>
    </row>
    <row r="77" spans="2:9" s="18" customFormat="1" ht="12" x14ac:dyDescent="0.3">
      <c r="B77" s="23"/>
      <c r="C77" s="23"/>
      <c r="I77" s="59"/>
    </row>
    <row r="78" spans="2:9" s="18" customFormat="1" ht="12" x14ac:dyDescent="0.3">
      <c r="B78" s="23"/>
      <c r="C78" s="23"/>
      <c r="I78" s="59"/>
    </row>
    <row r="79" spans="2:9" s="18" customFormat="1" ht="12" x14ac:dyDescent="0.3">
      <c r="B79" s="23"/>
      <c r="C79" s="23"/>
      <c r="I79" s="59"/>
    </row>
    <row r="80" spans="2:9" s="18" customFormat="1" ht="12" x14ac:dyDescent="0.3">
      <c r="B80" s="23"/>
      <c r="C80" s="23"/>
      <c r="I80" s="59"/>
    </row>
    <row r="81" spans="2:9" s="18" customFormat="1" ht="12" x14ac:dyDescent="0.3">
      <c r="B81" s="23"/>
      <c r="C81" s="23"/>
      <c r="I81" s="59"/>
    </row>
    <row r="82" spans="2:9" s="18" customFormat="1" ht="12" x14ac:dyDescent="0.3">
      <c r="B82" s="23"/>
      <c r="C82" s="23"/>
      <c r="I82" s="59"/>
    </row>
    <row r="83" spans="2:9" s="18" customFormat="1" ht="12" x14ac:dyDescent="0.3">
      <c r="B83" s="23"/>
      <c r="C83" s="23"/>
      <c r="I83" s="59"/>
    </row>
    <row r="84" spans="2:9" s="18" customFormat="1" ht="12" x14ac:dyDescent="0.3">
      <c r="B84" s="23"/>
      <c r="C84" s="23"/>
      <c r="I84" s="59"/>
    </row>
    <row r="85" spans="2:9" s="18" customFormat="1" ht="12" x14ac:dyDescent="0.3">
      <c r="B85" s="23"/>
      <c r="C85" s="23"/>
      <c r="I85" s="59"/>
    </row>
    <row r="86" spans="2:9" s="18" customFormat="1" ht="12" x14ac:dyDescent="0.3">
      <c r="B86" s="23"/>
      <c r="C86" s="23"/>
      <c r="I86" s="59"/>
    </row>
    <row r="87" spans="2:9" s="18" customFormat="1" ht="12" x14ac:dyDescent="0.3">
      <c r="B87" s="23"/>
      <c r="C87" s="23"/>
      <c r="I87" s="59"/>
    </row>
    <row r="88" spans="2:9" s="18" customFormat="1" ht="12" x14ac:dyDescent="0.3">
      <c r="B88" s="23"/>
      <c r="C88" s="23"/>
      <c r="I88" s="59"/>
    </row>
    <row r="89" spans="2:9" s="18" customFormat="1" ht="12" x14ac:dyDescent="0.3">
      <c r="B89" s="23"/>
      <c r="C89" s="23"/>
      <c r="I89" s="59"/>
    </row>
    <row r="90" spans="2:9" s="18" customFormat="1" ht="12" x14ac:dyDescent="0.3">
      <c r="B90" s="23"/>
      <c r="C90" s="23"/>
      <c r="I90" s="59"/>
    </row>
    <row r="91" spans="2:9" s="18" customFormat="1" ht="12" x14ac:dyDescent="0.3">
      <c r="B91" s="23"/>
      <c r="C91" s="23"/>
      <c r="I91" s="59"/>
    </row>
    <row r="92" spans="2:9" s="18" customFormat="1" ht="12" x14ac:dyDescent="0.3">
      <c r="B92" s="23"/>
      <c r="C92" s="23"/>
      <c r="I92" s="59"/>
    </row>
    <row r="93" spans="2:9" s="18" customFormat="1" ht="12" x14ac:dyDescent="0.3">
      <c r="B93" s="23"/>
      <c r="C93" s="23"/>
      <c r="I93" s="59"/>
    </row>
    <row r="94" spans="2:9" s="18" customFormat="1" ht="12" x14ac:dyDescent="0.3">
      <c r="B94" s="23"/>
      <c r="C94" s="23"/>
      <c r="I94" s="59"/>
    </row>
    <row r="95" spans="2:9" s="18" customFormat="1" ht="12" x14ac:dyDescent="0.3">
      <c r="B95" s="23"/>
      <c r="C95" s="23"/>
      <c r="I95" s="59"/>
    </row>
    <row r="96" spans="2:9" s="18" customFormat="1" ht="12" x14ac:dyDescent="0.3">
      <c r="B96" s="23"/>
      <c r="C96" s="23"/>
      <c r="I96" s="59"/>
    </row>
    <row r="97" spans="2:9" s="18" customFormat="1" ht="12" x14ac:dyDescent="0.3">
      <c r="B97" s="23"/>
      <c r="C97" s="23"/>
      <c r="I97" s="59"/>
    </row>
    <row r="98" spans="2:9" s="18" customFormat="1" ht="12" x14ac:dyDescent="0.3">
      <c r="B98" s="23"/>
      <c r="C98" s="23"/>
      <c r="I98" s="59"/>
    </row>
    <row r="99" spans="2:9" s="18" customFormat="1" ht="11.5" x14ac:dyDescent="0.25">
      <c r="I99" s="59"/>
    </row>
    <row r="100" spans="2:9" s="18" customFormat="1" ht="11.5" x14ac:dyDescent="0.25">
      <c r="I100" s="59"/>
    </row>
    <row r="101" spans="2:9" s="18" customFormat="1" ht="11.5" x14ac:dyDescent="0.25">
      <c r="I101" s="59"/>
    </row>
    <row r="102" spans="2:9" s="18" customFormat="1" ht="11.5" x14ac:dyDescent="0.25">
      <c r="I102" s="59"/>
    </row>
    <row r="103" spans="2:9" s="18" customFormat="1" ht="11.5" x14ac:dyDescent="0.25">
      <c r="I103" s="59"/>
    </row>
    <row r="104" spans="2:9" s="18" customFormat="1" ht="11.5" x14ac:dyDescent="0.25">
      <c r="I104" s="59"/>
    </row>
    <row r="105" spans="2:9" s="18" customFormat="1" ht="11.5" x14ac:dyDescent="0.25">
      <c r="I105" s="59"/>
    </row>
    <row r="106" spans="2:9" s="18" customFormat="1" ht="11.5" x14ac:dyDescent="0.25">
      <c r="I106" s="59"/>
    </row>
    <row r="107" spans="2:9" s="18" customFormat="1" ht="11.5" x14ac:dyDescent="0.25">
      <c r="I107" s="59"/>
    </row>
    <row r="108" spans="2:9" s="18" customFormat="1" ht="11.5" x14ac:dyDescent="0.25">
      <c r="I108" s="59"/>
    </row>
    <row r="109" spans="2:9" s="18" customFormat="1" ht="11.5" x14ac:dyDescent="0.25">
      <c r="I109" s="59"/>
    </row>
    <row r="110" spans="2:9" s="22" customFormat="1" ht="11.5" x14ac:dyDescent="0.25">
      <c r="I110" s="57"/>
    </row>
    <row r="111" spans="2:9" s="22" customFormat="1" ht="11.5" x14ac:dyDescent="0.25">
      <c r="I111" s="57"/>
    </row>
    <row r="112" spans="2:9" s="22" customFormat="1" ht="11.5" x14ac:dyDescent="0.25">
      <c r="I112" s="57"/>
    </row>
    <row r="113" spans="9:9" s="22" customFormat="1" ht="11.5" x14ac:dyDescent="0.25">
      <c r="I113" s="57"/>
    </row>
    <row r="114" spans="9:9" s="22" customFormat="1" ht="11.5" x14ac:dyDescent="0.25">
      <c r="I114" s="57"/>
    </row>
    <row r="115" spans="9:9" s="22" customFormat="1" ht="11.5" x14ac:dyDescent="0.25">
      <c r="I115" s="57"/>
    </row>
    <row r="116" spans="9:9" s="22" customFormat="1" ht="11.5" x14ac:dyDescent="0.25">
      <c r="I116" s="57"/>
    </row>
    <row r="117" spans="9:9" s="22" customFormat="1" ht="11.5" x14ac:dyDescent="0.25">
      <c r="I117" s="57"/>
    </row>
  </sheetData>
  <mergeCells count="5">
    <mergeCell ref="C9:C10"/>
    <mergeCell ref="D9:D10"/>
    <mergeCell ref="E9:I9"/>
    <mergeCell ref="B67:I72"/>
    <mergeCell ref="C7:I7"/>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F1C5-B0D8-4D1A-A2D1-60048D8E3B4A}">
  <sheetPr>
    <tabColor rgb="FF7030A0"/>
    <pageSetUpPr fitToPage="1"/>
  </sheetPr>
  <dimension ref="A1:H72"/>
  <sheetViews>
    <sheetView showGridLines="0" topLeftCell="C1" zoomScale="90" zoomScaleNormal="90" workbookViewId="0">
      <selection activeCell="D11" sqref="D11:H18"/>
    </sheetView>
  </sheetViews>
  <sheetFormatPr baseColWidth="10" defaultColWidth="10.26953125" defaultRowHeight="15.5" x14ac:dyDescent="0.35"/>
  <cols>
    <col min="1" max="1" width="5.7265625" style="13" customWidth="1"/>
    <col min="2" max="2" width="10.26953125" style="13"/>
    <col min="3" max="3" width="106.1796875" style="13" bestFit="1" customWidth="1"/>
    <col min="4" max="4" width="11.7265625" style="13" customWidth="1"/>
    <col min="5" max="5" width="12.90625" style="13" customWidth="1"/>
    <col min="6" max="6" width="12" style="13" bestFit="1" customWidth="1"/>
    <col min="7" max="7" width="17.453125" style="13" bestFit="1" customWidth="1"/>
    <col min="8" max="8" width="14.7265625" style="13" customWidth="1"/>
    <col min="9" max="16384" width="10.26953125" style="13"/>
  </cols>
  <sheetData>
    <row r="1" spans="1:8" ht="11.25" customHeight="1" x14ac:dyDescent="0.35">
      <c r="B1" s="15"/>
      <c r="C1" s="15"/>
      <c r="D1" s="15"/>
      <c r="E1" s="15"/>
      <c r="F1" s="15"/>
      <c r="G1" s="15"/>
      <c r="H1" s="15"/>
    </row>
    <row r="2" spans="1:8" ht="11.25" customHeight="1" x14ac:dyDescent="0.35">
      <c r="B2" s="15"/>
      <c r="C2" s="15"/>
      <c r="D2" s="15"/>
      <c r="E2" s="15"/>
      <c r="F2" s="15"/>
      <c r="G2" s="15"/>
      <c r="H2" s="15"/>
    </row>
    <row r="3" spans="1:8" ht="11.25" customHeight="1" x14ac:dyDescent="0.35"/>
    <row r="4" spans="1:8" ht="11.25" customHeight="1" x14ac:dyDescent="0.35">
      <c r="B4" s="6"/>
      <c r="C4" s="6"/>
      <c r="D4" s="6"/>
      <c r="E4" s="6"/>
      <c r="F4" s="6"/>
      <c r="G4" s="6"/>
    </row>
    <row r="5" spans="1:8" ht="16.899999999999999" customHeight="1" x14ac:dyDescent="0.35">
      <c r="A5" s="16"/>
      <c r="B5" s="14" t="s">
        <v>270</v>
      </c>
      <c r="C5" s="6"/>
      <c r="D5" s="6"/>
      <c r="E5" s="6"/>
      <c r="F5" s="6"/>
      <c r="G5" s="6"/>
    </row>
    <row r="6" spans="1:8" ht="15" customHeight="1" x14ac:dyDescent="0.35">
      <c r="A6" s="16"/>
      <c r="B6" s="263" t="str">
        <f>'KM1'!$B$6</f>
        <v>Cifras en millones de pesos chilenos (CLP$)</v>
      </c>
      <c r="C6" s="170"/>
      <c r="D6" s="6"/>
      <c r="E6" s="6"/>
      <c r="F6" s="6"/>
      <c r="G6" s="6"/>
    </row>
    <row r="7" spans="1:8" ht="15" customHeight="1" x14ac:dyDescent="0.35">
      <c r="A7" s="16"/>
      <c r="B7" s="170"/>
      <c r="C7" s="170"/>
      <c r="D7" s="305">
        <f>Indice!$B$2</f>
        <v>45627</v>
      </c>
      <c r="E7" s="306"/>
      <c r="F7" s="306"/>
      <c r="G7" s="306"/>
      <c r="H7" s="306"/>
    </row>
    <row r="8" spans="1:8" s="22" customFormat="1" ht="12" customHeight="1" x14ac:dyDescent="0.25">
      <c r="B8" s="62"/>
      <c r="D8" s="31" t="s">
        <v>106</v>
      </c>
      <c r="E8" s="31" t="s">
        <v>107</v>
      </c>
      <c r="F8" s="31" t="s">
        <v>180</v>
      </c>
      <c r="G8" s="31" t="s">
        <v>209</v>
      </c>
      <c r="H8" s="31" t="s">
        <v>210</v>
      </c>
    </row>
    <row r="9" spans="1:8" s="22" customFormat="1" ht="12" customHeight="1" x14ac:dyDescent="0.25">
      <c r="B9" s="62"/>
      <c r="D9" s="303" t="s">
        <v>271</v>
      </c>
      <c r="E9" s="291" t="s">
        <v>272</v>
      </c>
      <c r="F9" s="292"/>
      <c r="G9" s="292"/>
      <c r="H9" s="292"/>
    </row>
    <row r="10" spans="1:8" s="18" customFormat="1" ht="23" x14ac:dyDescent="0.25">
      <c r="B10" s="19"/>
      <c r="D10" s="304"/>
      <c r="E10" s="55" t="s">
        <v>273</v>
      </c>
      <c r="F10" s="55" t="s">
        <v>67</v>
      </c>
      <c r="G10" s="55" t="s">
        <v>54</v>
      </c>
      <c r="H10" s="55" t="s">
        <v>274</v>
      </c>
    </row>
    <row r="11" spans="1:8" s="18" customFormat="1" ht="11.5" x14ac:dyDescent="0.25">
      <c r="B11" s="40">
        <v>1</v>
      </c>
      <c r="C11" s="41" t="s">
        <v>275</v>
      </c>
      <c r="D11" s="42">
        <f>[2]LI2!D11</f>
        <v>9751331.5934229996</v>
      </c>
      <c r="E11" s="42">
        <f>[2]LI2!E11</f>
        <v>9423642.0806489997</v>
      </c>
      <c r="F11" s="42">
        <f>[2]LI2!F11</f>
        <v>0</v>
      </c>
      <c r="G11" s="42">
        <f>[2]LI2!G11</f>
        <v>267666.46656900004</v>
      </c>
      <c r="H11" s="42">
        <f>[2]LI2!H11</f>
        <v>283046.46656900004</v>
      </c>
    </row>
    <row r="12" spans="1:8" s="18" customFormat="1" ht="11.5" x14ac:dyDescent="0.25">
      <c r="B12" s="40">
        <v>2</v>
      </c>
      <c r="C12" s="41" t="s">
        <v>276</v>
      </c>
      <c r="D12" s="42">
        <f>[2]LI2!D12</f>
        <v>290141.13981199823</v>
      </c>
      <c r="E12" s="42">
        <f>[2]LI2!E12</f>
        <v>36836</v>
      </c>
      <c r="F12" s="42">
        <f>[2]LI2!F12</f>
        <v>0</v>
      </c>
      <c r="G12" s="42">
        <f>[2]LI2!G12</f>
        <v>253305.387112</v>
      </c>
      <c r="H12" s="42">
        <f>[2]LI2!H12</f>
        <v>203415.387112</v>
      </c>
    </row>
    <row r="13" spans="1:8" s="18" customFormat="1" ht="11.5" x14ac:dyDescent="0.25">
      <c r="B13" s="40">
        <v>3</v>
      </c>
      <c r="C13" s="41" t="s">
        <v>277</v>
      </c>
      <c r="D13" s="42">
        <f>[2]LI2!D13</f>
        <v>9461190.4536110014</v>
      </c>
      <c r="E13" s="42">
        <f>[2]LI2!E13</f>
        <v>9386806.0806489997</v>
      </c>
      <c r="F13" s="42">
        <f>[2]LI2!F13</f>
        <v>0</v>
      </c>
      <c r="G13" s="42">
        <f>[2]LI2!G13</f>
        <v>14361.079457000043</v>
      </c>
      <c r="H13" s="42">
        <f>[2]LI2!H13</f>
        <v>79631.079457000043</v>
      </c>
    </row>
    <row r="14" spans="1:8" s="18" customFormat="1" ht="11.5" x14ac:dyDescent="0.25">
      <c r="B14" s="40">
        <v>4</v>
      </c>
      <c r="C14" s="41" t="s">
        <v>278</v>
      </c>
      <c r="D14" s="42">
        <f>[2]LI2!D14</f>
        <v>448412</v>
      </c>
      <c r="E14" s="42">
        <f>[2]LI2!E14</f>
        <v>448412</v>
      </c>
      <c r="F14" s="42">
        <f>[2]LI2!F14</f>
        <v>0</v>
      </c>
      <c r="G14" s="42">
        <f>[2]LI2!G14</f>
        <v>0</v>
      </c>
      <c r="H14" s="42">
        <f>[2]LI2!H14</f>
        <v>0</v>
      </c>
    </row>
    <row r="15" spans="1:8" s="18" customFormat="1" ht="11.5" x14ac:dyDescent="0.25">
      <c r="B15" s="34">
        <v>5</v>
      </c>
      <c r="C15" s="35" t="s">
        <v>279</v>
      </c>
      <c r="D15" s="38"/>
      <c r="E15" s="38"/>
      <c r="F15" s="38"/>
      <c r="G15" s="38"/>
      <c r="H15" s="38"/>
    </row>
    <row r="16" spans="1:8" s="18" customFormat="1" ht="11.5" x14ac:dyDescent="0.25">
      <c r="B16" s="40">
        <v>6</v>
      </c>
      <c r="C16" s="41" t="s">
        <v>280</v>
      </c>
      <c r="D16" s="42">
        <f>[2]LI2!D16</f>
        <v>128518</v>
      </c>
      <c r="E16" s="42">
        <f>[2]LI2!E16</f>
        <v>0</v>
      </c>
      <c r="F16" s="42">
        <f>[2]LI2!F16</f>
        <v>0</v>
      </c>
      <c r="G16" s="42">
        <f>[2]LI2!G16</f>
        <v>128518</v>
      </c>
      <c r="H16" s="42">
        <f>[2]LI2!H16</f>
        <v>0</v>
      </c>
    </row>
    <row r="17" spans="2:8" s="18" customFormat="1" ht="11.5" x14ac:dyDescent="0.25">
      <c r="B17" s="40">
        <v>7</v>
      </c>
      <c r="C17" s="41" t="s">
        <v>281</v>
      </c>
      <c r="D17" s="42">
        <f>[2]LI2!D17</f>
        <v>0</v>
      </c>
      <c r="E17" s="42">
        <f>[2]LI2!E17</f>
        <v>0</v>
      </c>
      <c r="F17" s="42">
        <f>[2]LI2!F17</f>
        <v>0</v>
      </c>
      <c r="G17" s="42">
        <f>[2]LI2!G17</f>
        <v>0</v>
      </c>
      <c r="H17" s="42">
        <f>[2]LI2!H17</f>
        <v>0</v>
      </c>
    </row>
    <row r="18" spans="2:8" s="18" customFormat="1" ht="11.5" x14ac:dyDescent="0.25">
      <c r="B18" s="43">
        <v>10</v>
      </c>
      <c r="C18" s="44" t="s">
        <v>282</v>
      </c>
      <c r="D18" s="145">
        <f>[2]LI2!D18</f>
        <v>9909602.4536110014</v>
      </c>
      <c r="E18" s="145">
        <f>[2]LI2!E18</f>
        <v>9835218.0806489997</v>
      </c>
      <c r="F18" s="145">
        <f>[2]LI2!F18</f>
        <v>0</v>
      </c>
      <c r="G18" s="145">
        <f>[2]LI2!G18</f>
        <v>14361.079457000043</v>
      </c>
      <c r="H18" s="145">
        <f>[2]LI2!H18</f>
        <v>79631.079457000043</v>
      </c>
    </row>
    <row r="19" spans="2:8" s="18" customFormat="1" ht="12" thickBot="1" x14ac:dyDescent="0.3"/>
    <row r="20" spans="2:8" s="18" customFormat="1" ht="3.75" customHeight="1" x14ac:dyDescent="0.25">
      <c r="B20" s="29"/>
      <c r="C20" s="29"/>
      <c r="D20" s="29"/>
      <c r="E20" s="29"/>
      <c r="F20" s="29"/>
      <c r="G20" s="29"/>
      <c r="H20" s="29"/>
    </row>
    <row r="21" spans="2:8" s="18" customFormat="1" ht="12" x14ac:dyDescent="0.3">
      <c r="B21" s="28" t="s">
        <v>178</v>
      </c>
      <c r="C21" s="22"/>
      <c r="D21" s="23"/>
      <c r="E21" s="23"/>
      <c r="F21" s="23"/>
      <c r="G21" s="23"/>
      <c r="H21" s="23"/>
    </row>
    <row r="22" spans="2:8" s="18" customFormat="1" ht="15" customHeight="1" x14ac:dyDescent="0.25">
      <c r="B22" s="278"/>
      <c r="C22" s="279"/>
      <c r="D22" s="279"/>
      <c r="E22" s="279"/>
      <c r="F22" s="279"/>
      <c r="G22" s="279"/>
      <c r="H22" s="280"/>
    </row>
    <row r="23" spans="2:8" s="18" customFormat="1" ht="15" customHeight="1" x14ac:dyDescent="0.25">
      <c r="B23" s="281"/>
      <c r="C23" s="282"/>
      <c r="D23" s="282"/>
      <c r="E23" s="282"/>
      <c r="F23" s="282"/>
      <c r="G23" s="282"/>
      <c r="H23" s="283"/>
    </row>
    <row r="24" spans="2:8" s="18" customFormat="1" ht="15" customHeight="1" x14ac:dyDescent="0.25">
      <c r="B24" s="281"/>
      <c r="C24" s="282"/>
      <c r="D24" s="282"/>
      <c r="E24" s="282"/>
      <c r="F24" s="282"/>
      <c r="G24" s="282"/>
      <c r="H24" s="283"/>
    </row>
    <row r="25" spans="2:8" s="18" customFormat="1" ht="15" customHeight="1" x14ac:dyDescent="0.25">
      <c r="B25" s="281"/>
      <c r="C25" s="282"/>
      <c r="D25" s="282"/>
      <c r="E25" s="282"/>
      <c r="F25" s="282"/>
      <c r="G25" s="282"/>
      <c r="H25" s="283"/>
    </row>
    <row r="26" spans="2:8" s="18" customFormat="1" ht="15" customHeight="1" x14ac:dyDescent="0.25">
      <c r="B26" s="281"/>
      <c r="C26" s="282"/>
      <c r="D26" s="282"/>
      <c r="E26" s="282"/>
      <c r="F26" s="282"/>
      <c r="G26" s="282"/>
      <c r="H26" s="283"/>
    </row>
    <row r="27" spans="2:8" s="18" customFormat="1" ht="15" customHeight="1" x14ac:dyDescent="0.25">
      <c r="B27" s="284"/>
      <c r="C27" s="285"/>
      <c r="D27" s="285"/>
      <c r="E27" s="285"/>
      <c r="F27" s="285"/>
      <c r="G27" s="285"/>
      <c r="H27" s="286"/>
    </row>
    <row r="28" spans="2:8" s="18" customFormat="1" ht="12.5" thickBot="1" x14ac:dyDescent="0.35">
      <c r="D28" s="23"/>
      <c r="E28" s="23"/>
      <c r="F28" s="23"/>
      <c r="G28" s="23"/>
      <c r="H28" s="23"/>
    </row>
    <row r="29" spans="2:8" s="18" customFormat="1" ht="11.5" x14ac:dyDescent="0.25">
      <c r="B29" s="29"/>
      <c r="C29" s="29"/>
      <c r="D29" s="29"/>
      <c r="E29" s="29"/>
      <c r="F29" s="29"/>
      <c r="G29" s="29"/>
      <c r="H29" s="29"/>
    </row>
    <row r="30" spans="2:8" s="18" customFormat="1" ht="12" x14ac:dyDescent="0.3">
      <c r="B30" s="23"/>
      <c r="C30" s="23"/>
      <c r="D30" s="23"/>
      <c r="E30" s="23"/>
      <c r="F30" s="23"/>
      <c r="G30" s="23"/>
    </row>
    <row r="31" spans="2:8" s="18" customFormat="1" ht="12" x14ac:dyDescent="0.3">
      <c r="B31" s="23"/>
      <c r="C31" s="23"/>
      <c r="D31" s="23"/>
      <c r="E31" s="23"/>
      <c r="F31" s="23"/>
      <c r="G31" s="23"/>
    </row>
    <row r="32" spans="2:8" s="18" customFormat="1" ht="12" x14ac:dyDescent="0.3">
      <c r="B32" s="23"/>
      <c r="C32" s="23"/>
      <c r="D32" s="23"/>
      <c r="E32" s="23"/>
      <c r="F32" s="23"/>
      <c r="G32" s="23"/>
    </row>
    <row r="33" spans="2:7" s="18" customFormat="1" ht="12" x14ac:dyDescent="0.3">
      <c r="B33" s="23"/>
      <c r="C33" s="23"/>
      <c r="D33" s="23"/>
      <c r="E33" s="23"/>
      <c r="F33" s="23"/>
      <c r="G33" s="23"/>
    </row>
    <row r="34" spans="2:7" s="18" customFormat="1" ht="12" x14ac:dyDescent="0.3">
      <c r="B34" s="23"/>
      <c r="C34" s="23"/>
      <c r="D34" s="23"/>
      <c r="E34" s="23"/>
      <c r="F34" s="23"/>
      <c r="G34" s="23"/>
    </row>
    <row r="35" spans="2:7" s="18" customFormat="1" ht="12" x14ac:dyDescent="0.3">
      <c r="B35" s="23"/>
      <c r="C35" s="23"/>
      <c r="D35" s="23"/>
      <c r="E35" s="23"/>
      <c r="F35" s="23"/>
      <c r="G35" s="23"/>
    </row>
    <row r="36" spans="2:7" s="18" customFormat="1" ht="12" x14ac:dyDescent="0.3">
      <c r="B36" s="23"/>
      <c r="C36" s="23"/>
      <c r="D36" s="23"/>
      <c r="E36" s="23"/>
      <c r="F36" s="23"/>
      <c r="G36" s="23"/>
    </row>
    <row r="37" spans="2:7" s="18" customFormat="1" ht="12" x14ac:dyDescent="0.3">
      <c r="B37" s="23"/>
      <c r="C37" s="23"/>
      <c r="D37" s="23"/>
      <c r="E37" s="23"/>
      <c r="F37" s="23"/>
      <c r="G37" s="23"/>
    </row>
    <row r="38" spans="2:7" s="18" customFormat="1" ht="12" x14ac:dyDescent="0.3">
      <c r="B38" s="23"/>
      <c r="C38" s="23"/>
      <c r="D38" s="23"/>
      <c r="E38" s="23"/>
      <c r="F38" s="23"/>
      <c r="G38" s="23"/>
    </row>
    <row r="39" spans="2:7" s="18" customFormat="1" ht="12" x14ac:dyDescent="0.3">
      <c r="B39" s="23"/>
      <c r="C39" s="23"/>
      <c r="D39" s="23"/>
      <c r="E39" s="23"/>
      <c r="F39" s="23"/>
      <c r="G39" s="23"/>
    </row>
    <row r="40" spans="2:7" s="18" customFormat="1" ht="12" x14ac:dyDescent="0.3">
      <c r="B40" s="23"/>
      <c r="C40" s="23"/>
      <c r="D40" s="23"/>
      <c r="E40" s="23"/>
      <c r="F40" s="23"/>
      <c r="G40" s="23"/>
    </row>
    <row r="41" spans="2:7" s="18" customFormat="1" ht="12" x14ac:dyDescent="0.3">
      <c r="B41" s="23"/>
      <c r="C41" s="23"/>
      <c r="D41" s="23"/>
      <c r="E41" s="23"/>
      <c r="F41" s="23"/>
      <c r="G41" s="23"/>
    </row>
    <row r="42" spans="2:7" s="18" customFormat="1" ht="12" x14ac:dyDescent="0.3">
      <c r="B42" s="23"/>
      <c r="C42" s="23"/>
      <c r="D42" s="23"/>
      <c r="E42" s="23"/>
      <c r="F42" s="23"/>
      <c r="G42" s="23"/>
    </row>
    <row r="43" spans="2:7" s="18" customFormat="1" ht="12" x14ac:dyDescent="0.3">
      <c r="B43" s="23"/>
      <c r="C43" s="23"/>
      <c r="D43" s="23"/>
      <c r="E43" s="23"/>
      <c r="F43" s="23"/>
      <c r="G43" s="23"/>
    </row>
    <row r="44" spans="2:7" s="18" customFormat="1" ht="12" x14ac:dyDescent="0.3">
      <c r="B44" s="23"/>
      <c r="C44" s="23"/>
      <c r="D44" s="23"/>
      <c r="E44" s="23"/>
      <c r="F44" s="23"/>
      <c r="G44" s="23"/>
    </row>
    <row r="45" spans="2:7" s="18" customFormat="1" ht="12" x14ac:dyDescent="0.3">
      <c r="B45" s="23"/>
      <c r="C45" s="23"/>
      <c r="D45" s="23"/>
      <c r="E45" s="23"/>
      <c r="F45" s="23"/>
      <c r="G45" s="23"/>
    </row>
    <row r="46" spans="2:7" s="18" customFormat="1" ht="12" x14ac:dyDescent="0.3">
      <c r="B46" s="23"/>
      <c r="C46" s="23"/>
      <c r="D46" s="23"/>
      <c r="E46" s="23"/>
      <c r="F46" s="23"/>
      <c r="G46" s="23"/>
    </row>
    <row r="47" spans="2:7" s="18" customFormat="1" ht="12" x14ac:dyDescent="0.3">
      <c r="B47" s="23"/>
      <c r="C47" s="23"/>
      <c r="D47" s="23"/>
      <c r="E47" s="23"/>
      <c r="F47" s="23"/>
      <c r="G47" s="23"/>
    </row>
    <row r="48" spans="2:7" s="18" customFormat="1" ht="12" x14ac:dyDescent="0.3">
      <c r="B48" s="23"/>
      <c r="C48" s="23"/>
      <c r="D48" s="23"/>
      <c r="E48" s="23"/>
      <c r="F48" s="23"/>
      <c r="G48" s="23"/>
    </row>
    <row r="49" spans="2:7" s="18" customFormat="1" ht="12" x14ac:dyDescent="0.3">
      <c r="B49" s="23"/>
      <c r="C49" s="23"/>
      <c r="D49" s="23"/>
      <c r="E49" s="23"/>
      <c r="F49" s="23"/>
      <c r="G49" s="23"/>
    </row>
    <row r="50" spans="2:7" s="18" customFormat="1" ht="12" x14ac:dyDescent="0.3">
      <c r="B50" s="23"/>
      <c r="C50" s="23"/>
      <c r="D50" s="23"/>
      <c r="E50" s="23"/>
      <c r="F50" s="23"/>
      <c r="G50" s="23"/>
    </row>
    <row r="51" spans="2:7" s="18" customFormat="1" ht="12" x14ac:dyDescent="0.3">
      <c r="B51" s="23"/>
      <c r="C51" s="23"/>
      <c r="D51" s="23"/>
      <c r="E51" s="23"/>
      <c r="F51" s="23"/>
      <c r="G51" s="23"/>
    </row>
    <row r="52" spans="2:7" s="18" customFormat="1" ht="12" x14ac:dyDescent="0.3">
      <c r="B52" s="23"/>
      <c r="C52" s="23"/>
      <c r="D52" s="23"/>
      <c r="E52" s="23"/>
      <c r="F52" s="23"/>
      <c r="G52" s="23"/>
    </row>
    <row r="53" spans="2:7" s="18" customFormat="1" ht="12" x14ac:dyDescent="0.3">
      <c r="B53" s="23"/>
      <c r="C53" s="23"/>
      <c r="D53" s="23"/>
      <c r="E53" s="23"/>
      <c r="F53" s="23"/>
      <c r="G53" s="23"/>
    </row>
    <row r="54" spans="2:7" s="18" customFormat="1" ht="11.5" x14ac:dyDescent="0.25"/>
    <row r="55" spans="2:7" s="18" customFormat="1" ht="11.5" x14ac:dyDescent="0.25"/>
    <row r="56" spans="2:7" s="18" customFormat="1" ht="11.5" x14ac:dyDescent="0.25"/>
    <row r="57" spans="2:7" s="18" customFormat="1" ht="11.5" x14ac:dyDescent="0.25"/>
    <row r="58" spans="2:7" s="18" customFormat="1" ht="11.5" x14ac:dyDescent="0.25"/>
    <row r="59" spans="2:7" s="18" customFormat="1" ht="11.5" x14ac:dyDescent="0.25"/>
    <row r="60" spans="2:7" s="18" customFormat="1" ht="11.5" x14ac:dyDescent="0.25"/>
    <row r="61" spans="2:7" s="18" customFormat="1" ht="11.5" x14ac:dyDescent="0.25"/>
    <row r="62" spans="2:7" s="18" customFormat="1" ht="11.5" x14ac:dyDescent="0.25"/>
    <row r="63" spans="2:7" s="18" customFormat="1" ht="11.5" x14ac:dyDescent="0.25"/>
    <row r="64" spans="2:7" s="18" customFormat="1" ht="11.5" x14ac:dyDescent="0.25"/>
    <row r="65" s="22" customFormat="1" ht="11.5" x14ac:dyDescent="0.25"/>
    <row r="66" s="22" customFormat="1" ht="11.5" x14ac:dyDescent="0.25"/>
    <row r="67" s="22" customFormat="1" ht="11.5" x14ac:dyDescent="0.25"/>
    <row r="68" s="22" customFormat="1" ht="11.5" x14ac:dyDescent="0.25"/>
    <row r="69" s="22" customFormat="1" ht="11.5" x14ac:dyDescent="0.25"/>
    <row r="70" s="22" customFormat="1" ht="11.5" x14ac:dyDescent="0.25"/>
    <row r="71" s="22" customFormat="1" ht="11.5" x14ac:dyDescent="0.25"/>
    <row r="72" s="22" customFormat="1" ht="11.5" x14ac:dyDescent="0.25"/>
  </sheetData>
  <mergeCells count="4">
    <mergeCell ref="D9:D10"/>
    <mergeCell ref="E9:H9"/>
    <mergeCell ref="B22:H27"/>
    <mergeCell ref="D7:H7"/>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F2A1-6DD4-4A5D-A3E4-FEA2636EF518}">
  <sheetPr>
    <tabColor rgb="FF7030A0"/>
    <pageSetUpPr fitToPage="1"/>
  </sheetPr>
  <dimension ref="A1:J102"/>
  <sheetViews>
    <sheetView showGridLines="0" topLeftCell="A19" zoomScale="60" zoomScaleNormal="60" zoomScaleSheetLayoutView="100" workbookViewId="0">
      <selection activeCell="D9" sqref="D9:I48"/>
    </sheetView>
  </sheetViews>
  <sheetFormatPr baseColWidth="10" defaultColWidth="10.26953125" defaultRowHeight="15.5" x14ac:dyDescent="0.35"/>
  <cols>
    <col min="1" max="1" width="5.7265625" style="13" customWidth="1"/>
    <col min="2" max="2" width="4.7265625" style="13" customWidth="1"/>
    <col min="3" max="3" width="85.36328125" style="13" customWidth="1"/>
    <col min="4" max="9" width="24.453125" style="13" customWidth="1"/>
    <col min="10" max="16384" width="10.26953125" style="13"/>
  </cols>
  <sheetData>
    <row r="1" spans="1:10" ht="11.25" customHeight="1" x14ac:dyDescent="0.35">
      <c r="B1" s="15"/>
      <c r="C1" s="15"/>
      <c r="D1" s="15"/>
      <c r="E1" s="15"/>
      <c r="F1" s="15"/>
      <c r="G1" s="15"/>
      <c r="H1" s="15"/>
      <c r="I1" s="15"/>
      <c r="J1" s="15"/>
    </row>
    <row r="2" spans="1:10" ht="11.25" customHeight="1" x14ac:dyDescent="0.35">
      <c r="B2" s="15"/>
      <c r="C2" s="15"/>
      <c r="D2" s="15"/>
      <c r="E2" s="15"/>
      <c r="F2" s="15"/>
      <c r="G2" s="15"/>
      <c r="H2" s="15"/>
      <c r="I2" s="15"/>
      <c r="J2" s="15"/>
    </row>
    <row r="4" spans="1:10" x14ac:dyDescent="0.35">
      <c r="B4" s="6"/>
      <c r="C4" s="6"/>
      <c r="D4" s="6"/>
      <c r="E4" s="6"/>
    </row>
    <row r="5" spans="1:10" x14ac:dyDescent="0.35">
      <c r="A5" s="16"/>
      <c r="B5" s="14" t="s">
        <v>824</v>
      </c>
      <c r="C5" s="6"/>
      <c r="D5" s="6"/>
      <c r="E5" s="6"/>
    </row>
    <row r="6" spans="1:10" ht="15" customHeight="1" x14ac:dyDescent="0.35">
      <c r="A6" s="16"/>
      <c r="B6" s="307" t="str">
        <f>'KM1'!$B$6</f>
        <v>Cifras en millones de pesos chilenos (CLP$)</v>
      </c>
      <c r="C6" s="307"/>
      <c r="D6" s="170"/>
      <c r="E6" s="6"/>
    </row>
    <row r="7" spans="1:10" s="22" customFormat="1" ht="11.5" x14ac:dyDescent="0.25">
      <c r="D7" s="305" t="s">
        <v>827</v>
      </c>
      <c r="E7" s="306"/>
      <c r="F7" s="306"/>
      <c r="G7" s="306"/>
      <c r="H7" s="306"/>
      <c r="I7" s="306"/>
    </row>
    <row r="8" spans="1:10" s="18" customFormat="1" ht="12" x14ac:dyDescent="0.25">
      <c r="B8" s="19"/>
      <c r="D8" s="31" t="s">
        <v>283</v>
      </c>
      <c r="E8" s="31" t="s">
        <v>284</v>
      </c>
      <c r="F8" s="31" t="s">
        <v>285</v>
      </c>
      <c r="G8" s="31" t="s">
        <v>286</v>
      </c>
      <c r="H8" s="31" t="s">
        <v>287</v>
      </c>
      <c r="I8" s="31" t="s">
        <v>288</v>
      </c>
    </row>
    <row r="9" spans="1:10" s="18" customFormat="1" ht="11.5" x14ac:dyDescent="0.25">
      <c r="B9" s="20">
        <v>1</v>
      </c>
      <c r="C9" s="163" t="s">
        <v>289</v>
      </c>
      <c r="D9" s="166" t="str">
        <f>[3]CCA!D9</f>
        <v>Banco Security</v>
      </c>
      <c r="E9" s="166" t="str">
        <f>[3]CCA!E9</f>
        <v>Banco Security</v>
      </c>
      <c r="F9" s="166" t="str">
        <f>[3]CCA!F9</f>
        <v>Banco Security</v>
      </c>
      <c r="G9" s="166" t="str">
        <f>[3]CCA!G9</f>
        <v>Banco Security</v>
      </c>
      <c r="H9" s="166" t="str">
        <f>[3]CCA!H9</f>
        <v>Banco Security</v>
      </c>
      <c r="I9" s="166" t="str">
        <f>[3]CCA!I9</f>
        <v>Banco Security</v>
      </c>
    </row>
    <row r="10" spans="1:10" s="18" customFormat="1" ht="11.5" x14ac:dyDescent="0.25">
      <c r="B10" s="20">
        <v>2</v>
      </c>
      <c r="C10" s="163" t="s">
        <v>290</v>
      </c>
      <c r="D10" s="166" t="str">
        <f>[3]CCA!D10</f>
        <v>999 (No listado en bolsa)</v>
      </c>
      <c r="E10" s="166" t="str">
        <f>[3]CCA!E10</f>
        <v>USECE10506</v>
      </c>
      <c r="F10" s="166" t="str">
        <f>[3]CCA!F10</f>
        <v>USECJ11206</v>
      </c>
      <c r="G10" s="166" t="str">
        <f>[3]CCA!G10</f>
        <v>USECJ20312</v>
      </c>
      <c r="H10" s="166" t="str">
        <f>[3]CCA!H10</f>
        <v>USECJ31013</v>
      </c>
      <c r="I10" s="166" t="str">
        <f>[3]CCA!I10</f>
        <v>USECJ41018</v>
      </c>
    </row>
    <row r="11" spans="1:10" s="18" customFormat="1" ht="11.5" x14ac:dyDescent="0.25">
      <c r="B11" s="20">
        <v>3</v>
      </c>
      <c r="C11" s="163" t="s">
        <v>291</v>
      </c>
      <c r="D11" s="166" t="str">
        <f>[3]CCA!D11</f>
        <v>Legislación Chile</v>
      </c>
      <c r="E11" s="166" t="str">
        <f>[3]CCA!E11</f>
        <v>Legislación Chile/Ran 21-3</v>
      </c>
      <c r="F11" s="166" t="str">
        <f>[3]CCA!F11</f>
        <v>Legislación Chile/Ran 21-3</v>
      </c>
      <c r="G11" s="166" t="str">
        <f>[3]CCA!G11</f>
        <v>Legislación Chile/Ran 21-3</v>
      </c>
      <c r="H11" s="166" t="str">
        <f>[3]CCA!H11</f>
        <v>Legislación Chile/Ran 21-3</v>
      </c>
      <c r="I11" s="166" t="str">
        <f>[3]CCA!I11</f>
        <v>Legislación Chile/Ran 21-3</v>
      </c>
    </row>
    <row r="12" spans="1:10" s="18" customFormat="1" ht="23" x14ac:dyDescent="0.25">
      <c r="B12" s="34" t="s">
        <v>119</v>
      </c>
      <c r="C12" s="164" t="s">
        <v>292</v>
      </c>
      <c r="D12" s="51"/>
      <c r="E12" s="51"/>
      <c r="F12" s="51"/>
      <c r="G12" s="51"/>
      <c r="H12" s="51"/>
      <c r="I12" s="51"/>
    </row>
    <row r="13" spans="1:10" s="18" customFormat="1" ht="11.5" x14ac:dyDescent="0.25">
      <c r="B13" s="20">
        <v>4</v>
      </c>
      <c r="C13" s="163" t="s">
        <v>293</v>
      </c>
      <c r="D13" s="166" t="str">
        <f>[3]CCA!D13</f>
        <v>CET1</v>
      </c>
      <c r="E13" s="166" t="str">
        <f>[3]CCA!E13</f>
        <v>T2</v>
      </c>
      <c r="F13" s="166" t="str">
        <f>[3]CCA!F13</f>
        <v>T2</v>
      </c>
      <c r="G13" s="166" t="str">
        <f>[3]CCA!G13</f>
        <v>T2</v>
      </c>
      <c r="H13" s="166" t="str">
        <f>[3]CCA!H13</f>
        <v>T2</v>
      </c>
      <c r="I13" s="166" t="str">
        <f>[3]CCA!I13</f>
        <v>T2</v>
      </c>
    </row>
    <row r="14" spans="1:10" s="18" customFormat="1" ht="11.5" x14ac:dyDescent="0.25">
      <c r="B14" s="20">
        <v>5</v>
      </c>
      <c r="C14" s="163" t="s">
        <v>294</v>
      </c>
      <c r="D14" s="166" t="str">
        <f>[3]CCA!D14</f>
        <v>CET1</v>
      </c>
      <c r="E14" s="166" t="str">
        <f>[3]CCA!E14</f>
        <v>T2</v>
      </c>
      <c r="F14" s="166" t="str">
        <f>[3]CCA!F14</f>
        <v>T2</v>
      </c>
      <c r="G14" s="166" t="str">
        <f>[3]CCA!G14</f>
        <v>T2</v>
      </c>
      <c r="H14" s="166" t="str">
        <f>[3]CCA!H14</f>
        <v>T2</v>
      </c>
      <c r="I14" s="166" t="str">
        <f>[3]CCA!I14</f>
        <v>T2</v>
      </c>
    </row>
    <row r="15" spans="1:10" s="18" customFormat="1" ht="11.5" x14ac:dyDescent="0.25">
      <c r="B15" s="20">
        <v>6</v>
      </c>
      <c r="C15" s="163" t="s">
        <v>295</v>
      </c>
      <c r="D15" s="166" t="str">
        <f>[3]CCA!D15</f>
        <v>Consolidado Local</v>
      </c>
      <c r="E15" s="166" t="str">
        <f>[3]CCA!E15</f>
        <v>Individual/Consolidado Local</v>
      </c>
      <c r="F15" s="166" t="str">
        <f>[3]CCA!F15</f>
        <v>Individual/Consolidado Local</v>
      </c>
      <c r="G15" s="166" t="str">
        <f>[3]CCA!G15</f>
        <v>Individual/Consolidado Local</v>
      </c>
      <c r="H15" s="166" t="str">
        <f>[3]CCA!H15</f>
        <v>Individual/Consolidado Local</v>
      </c>
      <c r="I15" s="166" t="str">
        <f>[3]CCA!I15</f>
        <v>Individual/Consolidado Local</v>
      </c>
    </row>
    <row r="16" spans="1:10" s="18" customFormat="1" ht="11.5" x14ac:dyDescent="0.25">
      <c r="B16" s="20">
        <v>7</v>
      </c>
      <c r="C16" s="163" t="s">
        <v>296</v>
      </c>
      <c r="D16" s="166" t="str">
        <f>[3]CCA!D16</f>
        <v>Acción ordinaria</v>
      </c>
      <c r="E16" s="166" t="str">
        <f>[3]CCA!E16</f>
        <v>Bono Subordinado</v>
      </c>
      <c r="F16" s="166" t="str">
        <f>[3]CCA!F16</f>
        <v>Bono Subordinado</v>
      </c>
      <c r="G16" s="166" t="str">
        <f>[3]CCA!G16</f>
        <v>Bono Subordinado</v>
      </c>
      <c r="H16" s="166" t="str">
        <f>[3]CCA!H16</f>
        <v>Bono Subordinado</v>
      </c>
      <c r="I16" s="166" t="str">
        <f>[3]CCA!I16</f>
        <v>Bono Subordinado</v>
      </c>
    </row>
    <row r="17" spans="2:9" s="18" customFormat="1" ht="11.5" x14ac:dyDescent="0.25">
      <c r="B17" s="20">
        <v>8</v>
      </c>
      <c r="C17" s="163" t="s">
        <v>297</v>
      </c>
      <c r="D17" s="186">
        <f>[2]CCA!D17</f>
        <v>325040.96183599997</v>
      </c>
      <c r="E17" s="186">
        <f>[2]CCA!E17</f>
        <v>2775</v>
      </c>
      <c r="F17" s="186">
        <f>[2]CCA!F17</f>
        <v>21231</v>
      </c>
      <c r="G17" s="186">
        <f>[2]CCA!G17</f>
        <v>99284</v>
      </c>
      <c r="H17" s="186">
        <f>[2]CCA!H17</f>
        <v>90153</v>
      </c>
      <c r="I17" s="186">
        <f>[2]CCA!I17</f>
        <v>139323</v>
      </c>
    </row>
    <row r="18" spans="2:9" s="18" customFormat="1" ht="11.5" x14ac:dyDescent="0.25">
      <c r="B18" s="20">
        <v>9</v>
      </c>
      <c r="C18" s="163" t="s">
        <v>298</v>
      </c>
      <c r="D18" s="166" t="str">
        <f>[3]CCA!D18</f>
        <v>-</v>
      </c>
      <c r="E18" s="166" t="str">
        <f>[3]CCA!E18</f>
        <v>1200000 (CLF)</v>
      </c>
      <c r="F18" s="166" t="str">
        <f>[3]CCA!F18</f>
        <v>3000000 (CLF)</v>
      </c>
      <c r="G18" s="166" t="str">
        <f>[3]CCA!G18</f>
        <v>3000000 (CLF)</v>
      </c>
      <c r="H18" s="166" t="str">
        <f>[3]CCA!H18</f>
        <v>3000000 (CLF)</v>
      </c>
      <c r="I18" s="166" t="str">
        <f>[3]CCA!I18</f>
        <v>5000000 (CLF)</v>
      </c>
    </row>
    <row r="19" spans="2:9" s="18" customFormat="1" ht="11.5" x14ac:dyDescent="0.25">
      <c r="B19" s="20">
        <v>10</v>
      </c>
      <c r="C19" s="163" t="s">
        <v>299</v>
      </c>
      <c r="D19" s="166" t="str">
        <f>[3]CCA!D19</f>
        <v>Patrimonio</v>
      </c>
      <c r="E19" s="166" t="str">
        <f>[3]CCA!E19</f>
        <v>Pasivo - Costo Amortizado</v>
      </c>
      <c r="F19" s="166" t="str">
        <f>[3]CCA!F19</f>
        <v>Pasivo - Costo Amortizado</v>
      </c>
      <c r="G19" s="166" t="str">
        <f>[3]CCA!G19</f>
        <v>Pasivo - Costo Amortizado</v>
      </c>
      <c r="H19" s="166" t="str">
        <f>[3]CCA!H19</f>
        <v>Pasivo - Costo Amortizado</v>
      </c>
      <c r="I19" s="166" t="str">
        <f>[3]CCA!I19</f>
        <v>Pasivo - Costo Amortizado</v>
      </c>
    </row>
    <row r="20" spans="2:9" s="18" customFormat="1" ht="11.5" x14ac:dyDescent="0.25">
      <c r="B20" s="20">
        <v>11</v>
      </c>
      <c r="C20" s="163" t="s">
        <v>300</v>
      </c>
      <c r="D20" s="166" t="str">
        <f>[3]CCA!D20</f>
        <v>-</v>
      </c>
      <c r="E20" s="242">
        <f>[3]CCA!E20</f>
        <v>38838</v>
      </c>
      <c r="F20" s="242">
        <f>[3]CCA!F20</f>
        <v>39417</v>
      </c>
      <c r="G20" s="242">
        <f>[3]CCA!G20</f>
        <v>40969</v>
      </c>
      <c r="H20" s="242">
        <f>[3]CCA!H20</f>
        <v>41548</v>
      </c>
      <c r="I20" s="242">
        <f>[3]CCA!I20</f>
        <v>43374</v>
      </c>
    </row>
    <row r="21" spans="2:9" s="18" customFormat="1" ht="11.5" x14ac:dyDescent="0.25">
      <c r="B21" s="20">
        <v>12</v>
      </c>
      <c r="C21" s="163" t="s">
        <v>301</v>
      </c>
      <c r="D21" s="166" t="str">
        <f>[3]CCA!D21</f>
        <v>Sin vencimiento</v>
      </c>
      <c r="E21" s="166" t="str">
        <f>[3]CCA!E21</f>
        <v>Fecha Vencimiento</v>
      </c>
      <c r="F21" s="166" t="str">
        <f>[3]CCA!F21</f>
        <v>Fecha Vencimiento</v>
      </c>
      <c r="G21" s="166" t="str">
        <f>[3]CCA!G21</f>
        <v>Fecha Vencimiento</v>
      </c>
      <c r="H21" s="166" t="str">
        <f>[3]CCA!H21</f>
        <v>Fecha Vencimiento</v>
      </c>
      <c r="I21" s="166" t="str">
        <f>[3]CCA!I21</f>
        <v>Fecha Vencimiento</v>
      </c>
    </row>
    <row r="22" spans="2:9" s="18" customFormat="1" ht="11.5" x14ac:dyDescent="0.25">
      <c r="B22" s="20">
        <v>13</v>
      </c>
      <c r="C22" s="163" t="s">
        <v>302</v>
      </c>
      <c r="D22" s="166" t="str">
        <f>[3]CCA!D22</f>
        <v>Sin vencimiento</v>
      </c>
      <c r="E22" s="242">
        <f>[3]CCA!E22</f>
        <v>46874</v>
      </c>
      <c r="F22" s="242">
        <f>[3]CCA!F22</f>
        <v>48183</v>
      </c>
      <c r="G22" s="242">
        <f>[3]CCA!G22</f>
        <v>50100</v>
      </c>
      <c r="H22" s="242">
        <f>[3]CCA!H22</f>
        <v>50679</v>
      </c>
      <c r="I22" s="242">
        <f>[3]CCA!I22</f>
        <v>54332</v>
      </c>
    </row>
    <row r="23" spans="2:9" s="18" customFormat="1" ht="11.5" x14ac:dyDescent="0.25">
      <c r="B23" s="20">
        <v>14</v>
      </c>
      <c r="C23" s="163" t="s">
        <v>303</v>
      </c>
      <c r="D23" s="166" t="str">
        <f>[3]CCA!D23</f>
        <v>No</v>
      </c>
      <c r="E23" s="166" t="str">
        <f>[3]CCA!E23</f>
        <v>N/A</v>
      </c>
      <c r="F23" s="166" t="str">
        <f>[3]CCA!F23</f>
        <v>N/A</v>
      </c>
      <c r="G23" s="166" t="str">
        <f>[3]CCA!G23</f>
        <v>N/A</v>
      </c>
      <c r="H23" s="166" t="str">
        <f>[3]CCA!H23</f>
        <v>N/A</v>
      </c>
      <c r="I23" s="166" t="str">
        <f>[3]CCA!I23</f>
        <v>N/A</v>
      </c>
    </row>
    <row r="24" spans="2:9" s="18" customFormat="1" ht="11.5" x14ac:dyDescent="0.25">
      <c r="B24" s="20">
        <v>15</v>
      </c>
      <c r="C24" s="163" t="s">
        <v>304</v>
      </c>
      <c r="D24" s="166" t="str">
        <f>[3]CCA!D24</f>
        <v>N/A</v>
      </c>
      <c r="E24" s="166" t="str">
        <f>[3]CCA!E24</f>
        <v>N/A</v>
      </c>
      <c r="F24" s="166" t="str">
        <f>[3]CCA!F24</f>
        <v>N/A</v>
      </c>
      <c r="G24" s="166" t="str">
        <f>[3]CCA!G24</f>
        <v>N/A</v>
      </c>
      <c r="H24" s="166" t="str">
        <f>[3]CCA!H24</f>
        <v>N/A</v>
      </c>
      <c r="I24" s="166" t="str">
        <f>[3]CCA!I24</f>
        <v>N/A</v>
      </c>
    </row>
    <row r="25" spans="2:9" s="18" customFormat="1" ht="11.5" x14ac:dyDescent="0.25">
      <c r="B25" s="20">
        <v>16</v>
      </c>
      <c r="C25" s="163" t="s">
        <v>305</v>
      </c>
      <c r="D25" s="166" t="str">
        <f>[3]CCA!D25</f>
        <v>N/A</v>
      </c>
      <c r="E25" s="166" t="str">
        <f>[3]CCA!E25</f>
        <v>N/A</v>
      </c>
      <c r="F25" s="166" t="str">
        <f>[3]CCA!F25</f>
        <v>N/A</v>
      </c>
      <c r="G25" s="166" t="str">
        <f>[3]CCA!G25</f>
        <v>N/A</v>
      </c>
      <c r="H25" s="166" t="str">
        <f>[3]CCA!H25</f>
        <v>N/A</v>
      </c>
      <c r="I25" s="166" t="str">
        <f>[3]CCA!I25</f>
        <v>N/A</v>
      </c>
    </row>
    <row r="26" spans="2:9" s="18" customFormat="1" ht="11.5" x14ac:dyDescent="0.25">
      <c r="B26" s="37"/>
      <c r="C26" s="165" t="s">
        <v>306</v>
      </c>
      <c r="D26" s="49">
        <f>[3]CCA!D26</f>
        <v>0</v>
      </c>
      <c r="E26" s="49">
        <f>[3]CCA!E26</f>
        <v>0</v>
      </c>
      <c r="F26" s="49">
        <f>[3]CCA!F26</f>
        <v>0</v>
      </c>
      <c r="G26" s="49">
        <f>[3]CCA!G26</f>
        <v>0</v>
      </c>
      <c r="H26" s="49">
        <f>[3]CCA!H26</f>
        <v>0</v>
      </c>
      <c r="I26" s="49">
        <f>[3]CCA!I26</f>
        <v>0</v>
      </c>
    </row>
    <row r="27" spans="2:9" s="18" customFormat="1" ht="11.5" x14ac:dyDescent="0.25">
      <c r="B27" s="20">
        <v>17</v>
      </c>
      <c r="C27" s="163" t="s">
        <v>307</v>
      </c>
      <c r="D27" s="166" t="str">
        <f>[3]CCA!D27</f>
        <v>Variable</v>
      </c>
      <c r="E27" s="166" t="str">
        <f>[3]CCA!E27</f>
        <v>Fijo</v>
      </c>
      <c r="F27" s="166" t="str">
        <f>[3]CCA!F27</f>
        <v>Fijo</v>
      </c>
      <c r="G27" s="166" t="str">
        <f>[3]CCA!G27</f>
        <v>Fijo</v>
      </c>
      <c r="H27" s="166" t="str">
        <f>[3]CCA!H27</f>
        <v>Fijo</v>
      </c>
      <c r="I27" s="166" t="str">
        <f>[3]CCA!I27</f>
        <v>Fijo</v>
      </c>
    </row>
    <row r="28" spans="2:9" s="18" customFormat="1" ht="11.5" x14ac:dyDescent="0.25">
      <c r="B28" s="20">
        <v>18</v>
      </c>
      <c r="C28" s="163" t="s">
        <v>308</v>
      </c>
      <c r="D28" s="166" t="str">
        <f>[3]CCA!D28</f>
        <v>N/A</v>
      </c>
      <c r="E28" s="166" t="str">
        <f>[3]CCA!E28</f>
        <v>4,00% anual a 360 días</v>
      </c>
      <c r="F28" s="166" t="str">
        <f>[3]CCA!F28</f>
        <v>3,00% anual a 360 días</v>
      </c>
      <c r="G28" s="166" t="str">
        <f>[3]CCA!G28</f>
        <v>4,00% anual a 360 días</v>
      </c>
      <c r="H28" s="166" t="str">
        <f>[3]CCA!H28</f>
        <v>4,00% anual a 360 días</v>
      </c>
      <c r="I28" s="166" t="str">
        <f>[3]CCA!I28</f>
        <v>2,9% anual a 360 días</v>
      </c>
    </row>
    <row r="29" spans="2:9" s="18" customFormat="1" ht="11.5" x14ac:dyDescent="0.25">
      <c r="B29" s="20">
        <v>19</v>
      </c>
      <c r="C29" s="163" t="s">
        <v>309</v>
      </c>
      <c r="D29" s="166" t="str">
        <f>[3]CCA!D29</f>
        <v>Si</v>
      </c>
      <c r="E29" s="166" t="str">
        <f>[3]CCA!E29</f>
        <v>No</v>
      </c>
      <c r="F29" s="166" t="str">
        <f>[3]CCA!F29</f>
        <v>No</v>
      </c>
      <c r="G29" s="166" t="str">
        <f>[3]CCA!G29</f>
        <v>No</v>
      </c>
      <c r="H29" s="166" t="str">
        <f>[3]CCA!H29</f>
        <v>No</v>
      </c>
      <c r="I29" s="166" t="str">
        <f>[3]CCA!I29</f>
        <v>No</v>
      </c>
    </row>
    <row r="30" spans="2:9" s="18" customFormat="1" ht="11.5" x14ac:dyDescent="0.25">
      <c r="B30" s="20">
        <v>20</v>
      </c>
      <c r="C30" s="163" t="s">
        <v>310</v>
      </c>
      <c r="D30" s="166" t="str">
        <f>[3]CCA!D30</f>
        <v>Parcialmente discrecional</v>
      </c>
      <c r="E30" s="166" t="str">
        <f>[3]CCA!E30</f>
        <v>Obligatorio</v>
      </c>
      <c r="F30" s="166" t="str">
        <f>[3]CCA!F30</f>
        <v>Obligatorio</v>
      </c>
      <c r="G30" s="166" t="str">
        <f>[3]CCA!G30</f>
        <v>Obligatorio</v>
      </c>
      <c r="H30" s="166" t="str">
        <f>[3]CCA!H30</f>
        <v>Obligatorio</v>
      </c>
      <c r="I30" s="166" t="str">
        <f>[3]CCA!I30</f>
        <v>Obligatorio</v>
      </c>
    </row>
    <row r="31" spans="2:9" s="18" customFormat="1" ht="11.5" x14ac:dyDescent="0.25">
      <c r="B31" s="34">
        <v>21</v>
      </c>
      <c r="C31" s="164" t="s">
        <v>311</v>
      </c>
      <c r="D31" s="51"/>
      <c r="E31" s="51"/>
      <c r="F31" s="51"/>
      <c r="G31" s="51"/>
      <c r="H31" s="51"/>
      <c r="I31" s="51"/>
    </row>
    <row r="32" spans="2:9" s="18" customFormat="1" ht="11.5" x14ac:dyDescent="0.25">
      <c r="B32" s="20">
        <v>22</v>
      </c>
      <c r="C32" s="163" t="s">
        <v>312</v>
      </c>
      <c r="D32" s="166" t="str">
        <f>[3]CCA!D32</f>
        <v>No acumulativo</v>
      </c>
      <c r="E32" s="166" t="str">
        <f>[3]CCA!E32</f>
        <v>Acumulativo</v>
      </c>
      <c r="F32" s="166" t="str">
        <f>[3]CCA!F32</f>
        <v>Acumulativo</v>
      </c>
      <c r="G32" s="166" t="str">
        <f>[3]CCA!G32</f>
        <v>Acumulativo</v>
      </c>
      <c r="H32" s="166" t="str">
        <f>[3]CCA!H32</f>
        <v>Acumulativo</v>
      </c>
      <c r="I32" s="166" t="str">
        <f>[3]CCA!I32</f>
        <v>Acumulativo</v>
      </c>
    </row>
    <row r="33" spans="2:9" s="18" customFormat="1" ht="11.5" x14ac:dyDescent="0.25">
      <c r="B33" s="20">
        <v>23</v>
      </c>
      <c r="C33" s="163" t="s">
        <v>313</v>
      </c>
      <c r="D33" s="166" t="str">
        <f>[3]CCA!D33</f>
        <v>No convertible</v>
      </c>
      <c r="E33" s="166" t="str">
        <f>[3]CCA!E33</f>
        <v>No convertible</v>
      </c>
      <c r="F33" s="166" t="str">
        <f>[3]CCA!F33</f>
        <v>No convertible</v>
      </c>
      <c r="G33" s="166" t="str">
        <f>[3]CCA!G33</f>
        <v>No convertible</v>
      </c>
      <c r="H33" s="166" t="str">
        <f>[3]CCA!H33</f>
        <v>No convertible</v>
      </c>
      <c r="I33" s="166" t="str">
        <f>[3]CCA!I33</f>
        <v>No convertible</v>
      </c>
    </row>
    <row r="34" spans="2:9" s="18" customFormat="1" ht="11.5" x14ac:dyDescent="0.25">
      <c r="B34" s="20">
        <v>24</v>
      </c>
      <c r="C34" s="163" t="s">
        <v>314</v>
      </c>
      <c r="D34" s="166" t="str">
        <f>[3]CCA!D34</f>
        <v>N/A</v>
      </c>
      <c r="E34" s="166" t="str">
        <f>[3]CCA!E34</f>
        <v>N/A</v>
      </c>
      <c r="F34" s="166" t="str">
        <f>[3]CCA!F34</f>
        <v>N/A</v>
      </c>
      <c r="G34" s="166" t="str">
        <f>[3]CCA!G34</f>
        <v>N/A</v>
      </c>
      <c r="H34" s="166" t="str">
        <f>[3]CCA!H34</f>
        <v>N/A</v>
      </c>
      <c r="I34" s="166" t="str">
        <f>[3]CCA!I34</f>
        <v>N/A</v>
      </c>
    </row>
    <row r="35" spans="2:9" s="18" customFormat="1" ht="11.5" x14ac:dyDescent="0.25">
      <c r="B35" s="20">
        <v>25</v>
      </c>
      <c r="C35" s="163" t="s">
        <v>315</v>
      </c>
      <c r="D35" s="166" t="str">
        <f>[3]CCA!D35</f>
        <v>N/A</v>
      </c>
      <c r="E35" s="166" t="str">
        <f>[3]CCA!E35</f>
        <v>N/A</v>
      </c>
      <c r="F35" s="166" t="str">
        <f>[3]CCA!F35</f>
        <v>N/A</v>
      </c>
      <c r="G35" s="166" t="str">
        <f>[3]CCA!G35</f>
        <v>N/A</v>
      </c>
      <c r="H35" s="166" t="str">
        <f>[3]CCA!H35</f>
        <v>N/A</v>
      </c>
      <c r="I35" s="166" t="str">
        <f>[3]CCA!I35</f>
        <v>N/A</v>
      </c>
    </row>
    <row r="36" spans="2:9" s="18" customFormat="1" ht="11.5" x14ac:dyDescent="0.25">
      <c r="B36" s="20">
        <v>26</v>
      </c>
      <c r="C36" s="163" t="s">
        <v>316</v>
      </c>
      <c r="D36" s="166" t="str">
        <f>[3]CCA!D36</f>
        <v>N/A</v>
      </c>
      <c r="E36" s="166" t="str">
        <f>[3]CCA!E36</f>
        <v>N/A</v>
      </c>
      <c r="F36" s="166" t="str">
        <f>[3]CCA!F36</f>
        <v>N/A</v>
      </c>
      <c r="G36" s="166" t="str">
        <f>[3]CCA!G36</f>
        <v>N/A</v>
      </c>
      <c r="H36" s="166" t="str">
        <f>[3]CCA!H36</f>
        <v>N/A</v>
      </c>
      <c r="I36" s="166" t="str">
        <f>[3]CCA!I36</f>
        <v>N/A</v>
      </c>
    </row>
    <row r="37" spans="2:9" s="18" customFormat="1" ht="11.5" x14ac:dyDescent="0.25">
      <c r="B37" s="34">
        <v>27</v>
      </c>
      <c r="C37" s="164" t="s">
        <v>317</v>
      </c>
      <c r="D37" s="51"/>
      <c r="E37" s="51"/>
      <c r="F37" s="51"/>
      <c r="G37" s="51"/>
      <c r="H37" s="51"/>
      <c r="I37" s="51"/>
    </row>
    <row r="38" spans="2:9" s="18" customFormat="1" ht="11.5" x14ac:dyDescent="0.25">
      <c r="B38" s="20">
        <v>28</v>
      </c>
      <c r="C38" s="163" t="s">
        <v>318</v>
      </c>
      <c r="D38" s="166" t="str">
        <f>[3]CCA!D38</f>
        <v>N/A</v>
      </c>
      <c r="E38" s="166" t="str">
        <f>[3]CCA!E38</f>
        <v>N/A</v>
      </c>
      <c r="F38" s="166" t="str">
        <f>[3]CCA!F38</f>
        <v>N/A</v>
      </c>
      <c r="G38" s="166" t="str">
        <f>[3]CCA!G38</f>
        <v>N/A</v>
      </c>
      <c r="H38" s="166" t="str">
        <f>[3]CCA!H38</f>
        <v>N/A</v>
      </c>
      <c r="I38" s="166" t="str">
        <f>[3]CCA!I38</f>
        <v>N/A</v>
      </c>
    </row>
    <row r="39" spans="2:9" s="18" customFormat="1" ht="11.5" x14ac:dyDescent="0.25">
      <c r="B39" s="20">
        <v>29</v>
      </c>
      <c r="C39" s="163" t="s">
        <v>319</v>
      </c>
      <c r="D39" s="166" t="str">
        <f>[3]CCA!D39</f>
        <v>N/A</v>
      </c>
      <c r="E39" s="166" t="str">
        <f>[3]CCA!E39</f>
        <v>N/A</v>
      </c>
      <c r="F39" s="166" t="str">
        <f>[3]CCA!F39</f>
        <v>N/A</v>
      </c>
      <c r="G39" s="166" t="str">
        <f>[3]CCA!G39</f>
        <v>N/A</v>
      </c>
      <c r="H39" s="166" t="str">
        <f>[3]CCA!H39</f>
        <v>N/A</v>
      </c>
      <c r="I39" s="166" t="str">
        <f>[3]CCA!I39</f>
        <v>N/A</v>
      </c>
    </row>
    <row r="40" spans="2:9" s="18" customFormat="1" ht="11.5" x14ac:dyDescent="0.25">
      <c r="B40" s="20">
        <v>30</v>
      </c>
      <c r="C40" s="163" t="s">
        <v>320</v>
      </c>
      <c r="D40" s="166" t="str">
        <f>[3]CCA!D40</f>
        <v>N/A</v>
      </c>
      <c r="E40" s="166" t="str">
        <f>[3]CCA!E40</f>
        <v>N/A</v>
      </c>
      <c r="F40" s="166" t="str">
        <f>[3]CCA!F40</f>
        <v>N/A</v>
      </c>
      <c r="G40" s="166" t="str">
        <f>[3]CCA!G40</f>
        <v>N/A</v>
      </c>
      <c r="H40" s="166" t="str">
        <f>[3]CCA!H40</f>
        <v>N/A</v>
      </c>
      <c r="I40" s="166" t="str">
        <f>[3]CCA!I40</f>
        <v>N/A</v>
      </c>
    </row>
    <row r="41" spans="2:9" s="18" customFormat="1" ht="11.5" x14ac:dyDescent="0.25">
      <c r="B41" s="20">
        <v>31</v>
      </c>
      <c r="C41" s="163" t="s">
        <v>321</v>
      </c>
      <c r="D41" s="166" t="str">
        <f>[3]CCA!D41</f>
        <v>N/A</v>
      </c>
      <c r="E41" s="166" t="str">
        <f>[3]CCA!E41</f>
        <v>N/A</v>
      </c>
      <c r="F41" s="166" t="str">
        <f>[3]CCA!F41</f>
        <v>N/A</v>
      </c>
      <c r="G41" s="166" t="str">
        <f>[3]CCA!G41</f>
        <v>N/A</v>
      </c>
      <c r="H41" s="166" t="str">
        <f>[3]CCA!H41</f>
        <v>N/A</v>
      </c>
      <c r="I41" s="166" t="str">
        <f>[3]CCA!I41</f>
        <v>N/A</v>
      </c>
    </row>
    <row r="42" spans="2:9" s="18" customFormat="1" ht="11.5" x14ac:dyDescent="0.25">
      <c r="B42" s="34">
        <v>32</v>
      </c>
      <c r="C42" s="164" t="s">
        <v>322</v>
      </c>
      <c r="D42" s="51"/>
      <c r="E42" s="51"/>
      <c r="F42" s="51"/>
      <c r="G42" s="51"/>
      <c r="H42" s="51"/>
      <c r="I42" s="51"/>
    </row>
    <row r="43" spans="2:9" s="18" customFormat="1" ht="11.5" x14ac:dyDescent="0.25">
      <c r="B43" s="20">
        <v>33</v>
      </c>
      <c r="C43" s="163" t="s">
        <v>323</v>
      </c>
      <c r="D43" s="166" t="str">
        <f>[3]CCA!D43</f>
        <v>N/A</v>
      </c>
      <c r="E43" s="166" t="str">
        <f>[3]CCA!E43</f>
        <v>N/A</v>
      </c>
      <c r="F43" s="166" t="str">
        <f>[3]CCA!F43</f>
        <v>N/A</v>
      </c>
      <c r="G43" s="166" t="str">
        <f>[3]CCA!G43</f>
        <v>N/A</v>
      </c>
      <c r="H43" s="166" t="str">
        <f>[3]CCA!H43</f>
        <v>N/A</v>
      </c>
      <c r="I43" s="166" t="str">
        <f>[3]CCA!I43</f>
        <v>N/A</v>
      </c>
    </row>
    <row r="44" spans="2:9" s="18" customFormat="1" ht="23" x14ac:dyDescent="0.25">
      <c r="B44" s="20">
        <v>34</v>
      </c>
      <c r="C44" s="163" t="s">
        <v>324</v>
      </c>
      <c r="D44" s="166" t="str">
        <f>[3]CCA!D44</f>
        <v>N/A</v>
      </c>
      <c r="E44" s="166" t="str">
        <f>[3]CCA!E44</f>
        <v>N/A</v>
      </c>
      <c r="F44" s="166" t="str">
        <f>[3]CCA!F44</f>
        <v>N/A</v>
      </c>
      <c r="G44" s="166" t="str">
        <f>[3]CCA!G44</f>
        <v>N/A</v>
      </c>
      <c r="H44" s="166" t="str">
        <f>[3]CCA!H44</f>
        <v>N/A</v>
      </c>
      <c r="I44" s="166" t="str">
        <f>[3]CCA!I44</f>
        <v>N/A</v>
      </c>
    </row>
    <row r="45" spans="2:9" s="18" customFormat="1" ht="11.5" x14ac:dyDescent="0.25">
      <c r="B45" s="34" t="s">
        <v>325</v>
      </c>
      <c r="C45" s="164" t="s">
        <v>326</v>
      </c>
      <c r="D45" s="51"/>
      <c r="E45" s="51"/>
      <c r="F45" s="51"/>
      <c r="G45" s="51"/>
      <c r="H45" s="51"/>
      <c r="I45" s="51"/>
    </row>
    <row r="46" spans="2:9" s="18" customFormat="1" ht="34.5" x14ac:dyDescent="0.25">
      <c r="B46" s="34">
        <v>35</v>
      </c>
      <c r="C46" s="164" t="s">
        <v>327</v>
      </c>
      <c r="D46" s="51"/>
      <c r="E46" s="51"/>
      <c r="F46" s="51"/>
      <c r="G46" s="51"/>
      <c r="H46" s="51"/>
      <c r="I46" s="51"/>
    </row>
    <row r="47" spans="2:9" s="18" customFormat="1" ht="11.5" x14ac:dyDescent="0.25">
      <c r="B47" s="20">
        <v>36</v>
      </c>
      <c r="C47" s="163" t="s">
        <v>328</v>
      </c>
      <c r="D47" s="166" t="str">
        <f>[3]CCA!D47</f>
        <v>No</v>
      </c>
      <c r="E47" s="166" t="str">
        <f>[3]CCA!E47</f>
        <v>No</v>
      </c>
      <c r="F47" s="166" t="str">
        <f>[3]CCA!F47</f>
        <v>No</v>
      </c>
      <c r="G47" s="166" t="str">
        <f>[3]CCA!G47</f>
        <v>No</v>
      </c>
      <c r="H47" s="166" t="str">
        <f>[3]CCA!H47</f>
        <v>No</v>
      </c>
      <c r="I47" s="166" t="str">
        <f>[3]CCA!I47</f>
        <v>No</v>
      </c>
    </row>
    <row r="48" spans="2:9" s="18" customFormat="1" ht="11.5" x14ac:dyDescent="0.25">
      <c r="B48" s="20">
        <v>37</v>
      </c>
      <c r="C48" s="163" t="s">
        <v>329</v>
      </c>
      <c r="D48" s="166" t="str">
        <f>[3]CCA!D48</f>
        <v>N/A</v>
      </c>
      <c r="E48" s="166" t="str">
        <f>[3]CCA!E48</f>
        <v>N/A</v>
      </c>
      <c r="F48" s="166" t="str">
        <f>[3]CCA!F48</f>
        <v>N/A</v>
      </c>
      <c r="G48" s="166" t="str">
        <f>[3]CCA!G48</f>
        <v>N/A</v>
      </c>
      <c r="H48" s="166" t="str">
        <f>[3]CCA!H48</f>
        <v>N/A</v>
      </c>
      <c r="I48" s="166" t="str">
        <f>[3]CCA!I48</f>
        <v>N/A</v>
      </c>
    </row>
    <row r="49" spans="2:9" s="18" customFormat="1" ht="12" thickBot="1" x14ac:dyDescent="0.3"/>
    <row r="50" spans="2:9" s="18" customFormat="1" ht="11.5" x14ac:dyDescent="0.25">
      <c r="B50" s="29"/>
      <c r="C50" s="29"/>
      <c r="D50" s="29"/>
      <c r="E50" s="29"/>
      <c r="F50" s="29"/>
      <c r="G50" s="29"/>
      <c r="H50" s="29"/>
      <c r="I50" s="29"/>
    </row>
    <row r="51" spans="2:9" s="18" customFormat="1" ht="12" x14ac:dyDescent="0.3">
      <c r="B51" s="28" t="s">
        <v>178</v>
      </c>
      <c r="C51" s="22"/>
      <c r="D51" s="22"/>
      <c r="E51" s="23"/>
    </row>
    <row r="52" spans="2:9" s="18" customFormat="1" ht="11.5" x14ac:dyDescent="0.25">
      <c r="B52" s="278"/>
      <c r="C52" s="279"/>
      <c r="D52" s="279"/>
      <c r="E52" s="279"/>
      <c r="F52" s="279"/>
      <c r="G52" s="279"/>
      <c r="H52" s="279"/>
      <c r="I52" s="280"/>
    </row>
    <row r="53" spans="2:9" s="18" customFormat="1" ht="11.5" x14ac:dyDescent="0.25">
      <c r="B53" s="281"/>
      <c r="C53" s="282"/>
      <c r="D53" s="282"/>
      <c r="E53" s="282"/>
      <c r="F53" s="282"/>
      <c r="G53" s="282"/>
      <c r="H53" s="282"/>
      <c r="I53" s="283"/>
    </row>
    <row r="54" spans="2:9" s="18" customFormat="1" ht="11.5" x14ac:dyDescent="0.25">
      <c r="B54" s="281"/>
      <c r="C54" s="282"/>
      <c r="D54" s="282"/>
      <c r="E54" s="282"/>
      <c r="F54" s="282"/>
      <c r="G54" s="282"/>
      <c r="H54" s="282"/>
      <c r="I54" s="283"/>
    </row>
    <row r="55" spans="2:9" s="18" customFormat="1" ht="11.5" x14ac:dyDescent="0.25">
      <c r="B55" s="281"/>
      <c r="C55" s="282"/>
      <c r="D55" s="282"/>
      <c r="E55" s="282"/>
      <c r="F55" s="282"/>
      <c r="G55" s="282"/>
      <c r="H55" s="282"/>
      <c r="I55" s="283"/>
    </row>
    <row r="56" spans="2:9" s="18" customFormat="1" ht="11.5" x14ac:dyDescent="0.25">
      <c r="B56" s="281"/>
      <c r="C56" s="282"/>
      <c r="D56" s="282"/>
      <c r="E56" s="282"/>
      <c r="F56" s="282"/>
      <c r="G56" s="282"/>
      <c r="H56" s="282"/>
      <c r="I56" s="283"/>
    </row>
    <row r="57" spans="2:9" s="18" customFormat="1" ht="11.5" x14ac:dyDescent="0.25">
      <c r="B57" s="284"/>
      <c r="C57" s="285"/>
      <c r="D57" s="285"/>
      <c r="E57" s="285"/>
      <c r="F57" s="285"/>
      <c r="G57" s="285"/>
      <c r="H57" s="285"/>
      <c r="I57" s="286"/>
    </row>
    <row r="58" spans="2:9" s="18" customFormat="1" ht="12.5" thickBot="1" x14ac:dyDescent="0.35">
      <c r="E58" s="23"/>
      <c r="F58" s="23"/>
      <c r="G58" s="23"/>
      <c r="H58" s="23"/>
      <c r="I58" s="23"/>
    </row>
    <row r="59" spans="2:9" s="18" customFormat="1" ht="11.5" x14ac:dyDescent="0.25">
      <c r="B59" s="29"/>
      <c r="C59" s="29"/>
      <c r="D59" s="29"/>
      <c r="E59" s="29"/>
      <c r="F59" s="29"/>
      <c r="G59" s="29"/>
      <c r="H59" s="29"/>
      <c r="I59" s="29"/>
    </row>
    <row r="60" spans="2:9" s="18" customFormat="1" ht="12" x14ac:dyDescent="0.3">
      <c r="B60" s="23"/>
      <c r="C60" s="23"/>
      <c r="D60" s="23"/>
      <c r="E60" s="23"/>
    </row>
    <row r="61" spans="2:9" s="18" customFormat="1" ht="12" x14ac:dyDescent="0.3">
      <c r="B61" s="23"/>
      <c r="C61" s="23"/>
      <c r="D61" s="23"/>
      <c r="E61" s="23"/>
    </row>
    <row r="62" spans="2:9" s="18" customFormat="1" ht="12" x14ac:dyDescent="0.3">
      <c r="B62" s="23"/>
      <c r="C62" s="23"/>
      <c r="D62" s="23"/>
      <c r="E62" s="23"/>
    </row>
    <row r="63" spans="2:9" s="18" customFormat="1" ht="12" x14ac:dyDescent="0.3">
      <c r="B63" s="23"/>
      <c r="C63" s="23"/>
      <c r="D63" s="23"/>
      <c r="E63" s="23"/>
    </row>
    <row r="64" spans="2:9" s="18" customFormat="1" ht="12" x14ac:dyDescent="0.3">
      <c r="B64" s="23"/>
      <c r="C64" s="23"/>
      <c r="D64" s="23"/>
      <c r="E64" s="23"/>
    </row>
    <row r="65" spans="2:5" s="18" customFormat="1" ht="12" x14ac:dyDescent="0.3">
      <c r="B65" s="23"/>
      <c r="C65" s="23"/>
      <c r="D65" s="23"/>
      <c r="E65" s="23"/>
    </row>
    <row r="66" spans="2:5" s="18" customFormat="1" ht="12" x14ac:dyDescent="0.3">
      <c r="B66" s="23"/>
      <c r="C66" s="23"/>
      <c r="D66" s="23"/>
      <c r="E66" s="23"/>
    </row>
    <row r="67" spans="2:5" s="18" customFormat="1" ht="12" x14ac:dyDescent="0.3">
      <c r="B67" s="23"/>
      <c r="C67" s="23"/>
      <c r="D67" s="23"/>
      <c r="E67" s="23"/>
    </row>
    <row r="68" spans="2:5" s="18" customFormat="1" ht="12" x14ac:dyDescent="0.3">
      <c r="B68" s="23"/>
      <c r="C68" s="23"/>
      <c r="D68" s="23"/>
      <c r="E68" s="23"/>
    </row>
    <row r="69" spans="2:5" s="18" customFormat="1" ht="12" x14ac:dyDescent="0.3">
      <c r="B69" s="23"/>
      <c r="C69" s="23"/>
      <c r="D69" s="23"/>
      <c r="E69" s="23"/>
    </row>
    <row r="70" spans="2:5" s="18" customFormat="1" ht="12" x14ac:dyDescent="0.3">
      <c r="B70" s="23"/>
      <c r="C70" s="23"/>
      <c r="D70" s="23"/>
      <c r="E70" s="23"/>
    </row>
    <row r="71" spans="2:5" s="18" customFormat="1" ht="12" x14ac:dyDescent="0.3">
      <c r="B71" s="23"/>
      <c r="C71" s="23"/>
      <c r="D71" s="23"/>
      <c r="E71" s="23"/>
    </row>
    <row r="72" spans="2:5" s="18" customFormat="1" ht="12" x14ac:dyDescent="0.3">
      <c r="B72" s="23"/>
      <c r="C72" s="23"/>
      <c r="D72" s="23"/>
      <c r="E72" s="23"/>
    </row>
    <row r="73" spans="2:5" s="18" customFormat="1" ht="12" x14ac:dyDescent="0.3">
      <c r="B73" s="23"/>
      <c r="C73" s="23"/>
      <c r="D73" s="23"/>
      <c r="E73" s="23"/>
    </row>
    <row r="74" spans="2:5" s="18" customFormat="1" ht="12" x14ac:dyDescent="0.3">
      <c r="B74" s="23"/>
      <c r="C74" s="23"/>
      <c r="D74" s="23"/>
      <c r="E74" s="23"/>
    </row>
    <row r="75" spans="2:5" s="18" customFormat="1" ht="12" x14ac:dyDescent="0.3">
      <c r="B75" s="23"/>
      <c r="C75" s="23"/>
      <c r="D75" s="23"/>
      <c r="E75" s="23"/>
    </row>
    <row r="76" spans="2:5" s="18" customFormat="1" ht="12" x14ac:dyDescent="0.3">
      <c r="B76" s="23"/>
      <c r="C76" s="23"/>
      <c r="D76" s="23"/>
      <c r="E76" s="23"/>
    </row>
    <row r="77" spans="2:5" s="18" customFormat="1" ht="12" x14ac:dyDescent="0.3">
      <c r="B77" s="23"/>
      <c r="C77" s="23"/>
      <c r="D77" s="23"/>
      <c r="E77" s="23"/>
    </row>
    <row r="78" spans="2:5" s="18" customFormat="1" ht="12" x14ac:dyDescent="0.3">
      <c r="B78" s="23"/>
      <c r="C78" s="23"/>
      <c r="D78" s="23"/>
      <c r="E78" s="23"/>
    </row>
    <row r="79" spans="2:5" s="18" customFormat="1" ht="12" x14ac:dyDescent="0.3">
      <c r="B79" s="23"/>
      <c r="C79" s="23"/>
      <c r="D79" s="23"/>
      <c r="E79" s="23"/>
    </row>
    <row r="80" spans="2:5" s="18" customFormat="1" ht="12" x14ac:dyDescent="0.3">
      <c r="B80" s="23"/>
      <c r="C80" s="23"/>
      <c r="D80" s="23"/>
      <c r="E80" s="23"/>
    </row>
    <row r="81" spans="2:5" s="18" customFormat="1" ht="12" x14ac:dyDescent="0.3">
      <c r="B81" s="23"/>
      <c r="C81" s="23"/>
      <c r="D81" s="23"/>
      <c r="E81" s="23"/>
    </row>
    <row r="82" spans="2:5" s="18" customFormat="1" ht="12" x14ac:dyDescent="0.3">
      <c r="B82" s="23"/>
      <c r="C82" s="23"/>
      <c r="D82" s="23"/>
      <c r="E82" s="23"/>
    </row>
    <row r="83" spans="2:5" s="18" customFormat="1" ht="12" x14ac:dyDescent="0.3">
      <c r="B83" s="23"/>
      <c r="C83" s="23"/>
      <c r="D83" s="23"/>
      <c r="E83" s="23"/>
    </row>
    <row r="84" spans="2:5" s="18" customFormat="1" ht="11.5" x14ac:dyDescent="0.25"/>
    <row r="85" spans="2:5" s="18" customFormat="1" ht="11.5" x14ac:dyDescent="0.25"/>
    <row r="86" spans="2:5" s="18" customFormat="1" ht="11.5" x14ac:dyDescent="0.25"/>
    <row r="87" spans="2:5" s="18" customFormat="1" ht="11.5" x14ac:dyDescent="0.25"/>
    <row r="88" spans="2:5" s="18" customFormat="1" ht="11.5" x14ac:dyDescent="0.25"/>
    <row r="89" spans="2:5" s="18" customFormat="1" ht="11.5" x14ac:dyDescent="0.25"/>
    <row r="90" spans="2:5" s="18" customFormat="1" ht="11.5" x14ac:dyDescent="0.25"/>
    <row r="91" spans="2:5" s="18" customFormat="1" ht="11.5" x14ac:dyDescent="0.25"/>
    <row r="92" spans="2:5" s="18" customFormat="1" ht="11.5" x14ac:dyDescent="0.25"/>
    <row r="93" spans="2:5" s="18" customFormat="1" ht="11.5" x14ac:dyDescent="0.25"/>
    <row r="94" spans="2:5" s="18" customFormat="1" ht="11.5" x14ac:dyDescent="0.25"/>
    <row r="95" spans="2:5" s="22" customFormat="1" ht="11.5" x14ac:dyDescent="0.25"/>
    <row r="96" spans="2:5" s="22" customFormat="1" ht="11.5" x14ac:dyDescent="0.25"/>
    <row r="97" s="22" customFormat="1" ht="11.5" x14ac:dyDescent="0.25"/>
    <row r="98" s="22" customFormat="1" ht="11.5" x14ac:dyDescent="0.25"/>
    <row r="99" s="22" customFormat="1" ht="11.5" x14ac:dyDescent="0.25"/>
    <row r="100" s="22" customFormat="1" ht="11.5" x14ac:dyDescent="0.25"/>
    <row r="101" s="22" customFormat="1" ht="11.5" x14ac:dyDescent="0.25"/>
    <row r="102" s="22" customFormat="1" ht="11.5" x14ac:dyDescent="0.25"/>
  </sheetData>
  <mergeCells count="3">
    <mergeCell ref="B6:C6"/>
    <mergeCell ref="B52:I57"/>
    <mergeCell ref="D7:I7"/>
  </mergeCells>
  <pageMargins left="0.7" right="0.7" top="0.75" bottom="0.75" header="0.3" footer="0.3"/>
  <pageSetup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DD27-1C5A-46A6-BD91-3F775CA5C0E2}">
  <sheetPr>
    <tabColor rgb="FF7030A0"/>
    <pageSetUpPr fitToPage="1"/>
  </sheetPr>
  <dimension ref="A1:F160"/>
  <sheetViews>
    <sheetView showGridLines="0" topLeftCell="A89" zoomScale="90" zoomScaleNormal="90" zoomScaleSheetLayoutView="100" workbookViewId="0">
      <selection activeCell="D11" sqref="D11:D106"/>
    </sheetView>
  </sheetViews>
  <sheetFormatPr baseColWidth="10" defaultColWidth="10.26953125" defaultRowHeight="15.5" x14ac:dyDescent="0.35"/>
  <cols>
    <col min="1" max="1" width="5.7265625" style="13" customWidth="1"/>
    <col min="2" max="2" width="5.1796875" style="13" customWidth="1"/>
    <col min="3" max="3" width="128.36328125" style="13" bestFit="1" customWidth="1"/>
    <col min="4" max="4" width="12.1796875" style="48" customWidth="1"/>
    <col min="5" max="5" width="24.81640625" style="13" customWidth="1"/>
    <col min="6" max="16384" width="10.26953125" style="13"/>
  </cols>
  <sheetData>
    <row r="1" spans="1:6" ht="11.25" customHeight="1" x14ac:dyDescent="0.35">
      <c r="B1" s="15"/>
      <c r="C1" s="15"/>
      <c r="D1" s="17"/>
      <c r="E1" s="17"/>
      <c r="F1" s="17"/>
    </row>
    <row r="2" spans="1:6" ht="11.25" customHeight="1" x14ac:dyDescent="0.35">
      <c r="B2" s="15"/>
      <c r="C2" s="15"/>
      <c r="D2" s="17"/>
      <c r="E2" s="17"/>
      <c r="F2" s="17"/>
    </row>
    <row r="4" spans="1:6" x14ac:dyDescent="0.35">
      <c r="B4" s="6"/>
      <c r="C4" s="6"/>
      <c r="D4" s="3"/>
    </row>
    <row r="5" spans="1:6" x14ac:dyDescent="0.35">
      <c r="A5" s="16"/>
      <c r="B5" s="14" t="s">
        <v>330</v>
      </c>
      <c r="C5" s="6"/>
      <c r="D5" s="3"/>
    </row>
    <row r="6" spans="1:6" x14ac:dyDescent="0.35">
      <c r="A6" s="16"/>
      <c r="B6" s="307" t="str">
        <f>'KM1'!$B$6</f>
        <v>Cifras en millones de pesos chilenos (CLP$)</v>
      </c>
      <c r="C6" s="307"/>
      <c r="D6" s="3"/>
    </row>
    <row r="7" spans="1:6" x14ac:dyDescent="0.35">
      <c r="A7" s="16"/>
      <c r="B7" s="170"/>
      <c r="C7" s="170"/>
      <c r="D7" s="305">
        <f>Indice!B2</f>
        <v>45627</v>
      </c>
      <c r="E7" s="306"/>
    </row>
    <row r="8" spans="1:6" s="22" customFormat="1" ht="11.5" x14ac:dyDescent="0.25">
      <c r="D8" s="31" t="s">
        <v>106</v>
      </c>
      <c r="E8" s="31" t="s">
        <v>107</v>
      </c>
    </row>
    <row r="9" spans="1:6" s="18" customFormat="1" ht="46" x14ac:dyDescent="0.25">
      <c r="B9" s="19"/>
      <c r="D9" s="31" t="s">
        <v>331</v>
      </c>
      <c r="E9" s="55" t="s">
        <v>332</v>
      </c>
    </row>
    <row r="10" spans="1:6" s="18" customFormat="1" ht="11.5" x14ac:dyDescent="0.25">
      <c r="B10" s="36"/>
      <c r="C10" s="174" t="s">
        <v>333</v>
      </c>
      <c r="D10" s="49"/>
      <c r="E10" s="49"/>
    </row>
    <row r="11" spans="1:6" s="18" customFormat="1" ht="23" x14ac:dyDescent="0.25">
      <c r="B11" s="40">
        <v>1</v>
      </c>
      <c r="C11" s="155" t="s">
        <v>334</v>
      </c>
      <c r="D11" s="50">
        <f>[1]CC1!D11</f>
        <v>325040.96183599997</v>
      </c>
      <c r="E11" s="50" t="s">
        <v>335</v>
      </c>
    </row>
    <row r="12" spans="1:6" s="18" customFormat="1" ht="11.5" x14ac:dyDescent="0.25">
      <c r="B12" s="40">
        <v>2</v>
      </c>
      <c r="C12" s="155" t="s">
        <v>336</v>
      </c>
      <c r="D12" s="50">
        <f>[1]CC1!D12</f>
        <v>578593.48653200001</v>
      </c>
      <c r="E12" s="50"/>
    </row>
    <row r="13" spans="1:6" s="18" customFormat="1" ht="11.5" x14ac:dyDescent="0.25">
      <c r="B13" s="40">
        <v>3</v>
      </c>
      <c r="C13" s="155" t="s">
        <v>337</v>
      </c>
      <c r="D13" s="50">
        <f>[1]CC1!D13</f>
        <v>27050.530064999999</v>
      </c>
      <c r="E13" s="50"/>
    </row>
    <row r="14" spans="1:6" s="18" customFormat="1" ht="11.5" x14ac:dyDescent="0.25">
      <c r="B14" s="40">
        <v>4</v>
      </c>
      <c r="C14" s="155" t="s">
        <v>338</v>
      </c>
      <c r="D14" s="50">
        <f>[1]CC1!D14</f>
        <v>0</v>
      </c>
      <c r="E14" s="50"/>
    </row>
    <row r="15" spans="1:6" s="18" customFormat="1" ht="11.5" x14ac:dyDescent="0.25">
      <c r="B15" s="40">
        <v>5</v>
      </c>
      <c r="C15" s="155" t="s">
        <v>339</v>
      </c>
      <c r="D15" s="50">
        <f>[1]CC1!D15</f>
        <v>31.528900799999999</v>
      </c>
      <c r="E15" s="50"/>
    </row>
    <row r="16" spans="1:6" s="18" customFormat="1" ht="11.5" x14ac:dyDescent="0.25">
      <c r="B16" s="43">
        <v>6</v>
      </c>
      <c r="C16" s="154" t="s">
        <v>340</v>
      </c>
      <c r="D16" s="184">
        <f>[1]CC1!D16</f>
        <v>930716.50733379996</v>
      </c>
      <c r="E16" s="184"/>
    </row>
    <row r="17" spans="2:5" s="18" customFormat="1" ht="11.5" x14ac:dyDescent="0.25">
      <c r="B17" s="36"/>
      <c r="C17" s="165" t="s">
        <v>341</v>
      </c>
      <c r="D17" s="49">
        <f>[1]CC1!D17</f>
        <v>0</v>
      </c>
      <c r="E17" s="49"/>
    </row>
    <row r="18" spans="2:5" s="18" customFormat="1" ht="11.5" x14ac:dyDescent="0.25">
      <c r="B18" s="34">
        <v>7</v>
      </c>
      <c r="C18" s="164" t="s">
        <v>342</v>
      </c>
      <c r="D18" s="51"/>
      <c r="E18" s="51"/>
    </row>
    <row r="19" spans="2:5" s="18" customFormat="1" ht="11.5" x14ac:dyDescent="0.25">
      <c r="B19" s="40">
        <v>8</v>
      </c>
      <c r="C19" s="155" t="s">
        <v>343</v>
      </c>
      <c r="D19" s="50">
        <f>[1]CC1!D19</f>
        <v>9209.00893</v>
      </c>
      <c r="E19" s="50" t="s">
        <v>344</v>
      </c>
    </row>
    <row r="20" spans="2:5" s="18" customFormat="1" ht="11.5" x14ac:dyDescent="0.25">
      <c r="B20" s="40">
        <v>9</v>
      </c>
      <c r="C20" s="155" t="s">
        <v>345</v>
      </c>
      <c r="D20" s="50">
        <f>[1]CC1!D20</f>
        <v>27284.9173649</v>
      </c>
      <c r="E20" s="50" t="s">
        <v>346</v>
      </c>
    </row>
    <row r="21" spans="2:5" s="18" customFormat="1" ht="11.5" x14ac:dyDescent="0.25">
      <c r="B21" s="40">
        <v>10</v>
      </c>
      <c r="C21" s="155" t="s">
        <v>347</v>
      </c>
      <c r="D21" s="50">
        <f>[1]CC1!D21</f>
        <v>4241.5163192999999</v>
      </c>
      <c r="E21" s="50"/>
    </row>
    <row r="22" spans="2:5" s="18" customFormat="1" ht="11.5" x14ac:dyDescent="0.25">
      <c r="B22" s="40">
        <v>11</v>
      </c>
      <c r="C22" s="155" t="s">
        <v>348</v>
      </c>
      <c r="D22" s="50">
        <f>[1]CC1!D22</f>
        <v>-1546.0833602500002</v>
      </c>
      <c r="E22" s="50"/>
    </row>
    <row r="23" spans="2:5" s="18" customFormat="1" ht="11.5" x14ac:dyDescent="0.25">
      <c r="B23" s="40">
        <v>12</v>
      </c>
      <c r="C23" s="155" t="s">
        <v>349</v>
      </c>
      <c r="D23" s="50">
        <f>[1]CC1!D23</f>
        <v>0</v>
      </c>
      <c r="E23" s="50"/>
    </row>
    <row r="24" spans="2:5" s="18" customFormat="1" ht="11.5" x14ac:dyDescent="0.25">
      <c r="B24" s="40">
        <v>13</v>
      </c>
      <c r="C24" s="155" t="s">
        <v>350</v>
      </c>
      <c r="D24" s="50">
        <f>[1]CC1!D24</f>
        <v>0</v>
      </c>
      <c r="E24" s="50"/>
    </row>
    <row r="25" spans="2:5" s="18" customFormat="1" ht="11.5" x14ac:dyDescent="0.25">
      <c r="B25" s="40">
        <v>14</v>
      </c>
      <c r="C25" s="155" t="s">
        <v>351</v>
      </c>
      <c r="D25" s="50">
        <f>[1]CC1!D25</f>
        <v>0</v>
      </c>
      <c r="E25" s="50"/>
    </row>
    <row r="26" spans="2:5" s="18" customFormat="1" ht="11.5" x14ac:dyDescent="0.25">
      <c r="B26" s="40">
        <v>15</v>
      </c>
      <c r="C26" s="155" t="s">
        <v>352</v>
      </c>
      <c r="D26" s="50">
        <f>[1]CC1!D26</f>
        <v>0</v>
      </c>
      <c r="E26" s="50"/>
    </row>
    <row r="27" spans="2:5" s="18" customFormat="1" ht="11.5" x14ac:dyDescent="0.25">
      <c r="B27" s="40">
        <v>16</v>
      </c>
      <c r="C27" s="155" t="s">
        <v>353</v>
      </c>
      <c r="D27" s="50">
        <f>[1]CC1!D27</f>
        <v>0</v>
      </c>
      <c r="E27" s="50"/>
    </row>
    <row r="28" spans="2:5" s="18" customFormat="1" ht="11.5" x14ac:dyDescent="0.25">
      <c r="B28" s="45">
        <v>17</v>
      </c>
      <c r="C28" s="175" t="s">
        <v>354</v>
      </c>
      <c r="D28" s="51"/>
      <c r="E28" s="51"/>
    </row>
    <row r="29" spans="2:5" s="18" customFormat="1" ht="23" x14ac:dyDescent="0.25">
      <c r="B29" s="40">
        <v>18</v>
      </c>
      <c r="C29" s="155" t="s">
        <v>355</v>
      </c>
      <c r="D29" s="50">
        <f>[1]CC1!D29</f>
        <v>0</v>
      </c>
      <c r="E29" s="50"/>
    </row>
    <row r="30" spans="2:5" s="18" customFormat="1" ht="23" x14ac:dyDescent="0.25">
      <c r="B30" s="40">
        <v>19</v>
      </c>
      <c r="C30" s="155" t="s">
        <v>356</v>
      </c>
      <c r="D30" s="50">
        <f>[1]CC1!D30</f>
        <v>0</v>
      </c>
      <c r="E30" s="50"/>
    </row>
    <row r="31" spans="2:5" s="18" customFormat="1" ht="11.5" x14ac:dyDescent="0.25">
      <c r="B31" s="40">
        <v>20</v>
      </c>
      <c r="C31" s="155" t="s">
        <v>357</v>
      </c>
      <c r="D31" s="50">
        <f>[1]CC1!D31</f>
        <v>0</v>
      </c>
      <c r="E31" s="50" t="s">
        <v>358</v>
      </c>
    </row>
    <row r="32" spans="2:5" s="18" customFormat="1" ht="23" x14ac:dyDescent="0.25">
      <c r="B32" s="40">
        <v>21</v>
      </c>
      <c r="C32" s="155" t="s">
        <v>359</v>
      </c>
      <c r="D32" s="50">
        <f>[1]CC1!D32</f>
        <v>2638.3956449500001</v>
      </c>
      <c r="E32" s="50"/>
    </row>
    <row r="33" spans="2:5" s="18" customFormat="1" ht="11.5" x14ac:dyDescent="0.25">
      <c r="B33" s="40">
        <v>22</v>
      </c>
      <c r="C33" s="155" t="s">
        <v>360</v>
      </c>
      <c r="D33" s="50">
        <f>[1]CC1!D33</f>
        <v>0</v>
      </c>
      <c r="E33" s="50"/>
    </row>
    <row r="34" spans="2:5" s="18" customFormat="1" ht="11.5" x14ac:dyDescent="0.25">
      <c r="B34" s="40">
        <v>23</v>
      </c>
      <c r="C34" s="188" t="s">
        <v>361</v>
      </c>
      <c r="D34" s="50">
        <f>[1]CC1!D34</f>
        <v>0</v>
      </c>
      <c r="E34" s="50"/>
    </row>
    <row r="35" spans="2:5" s="18" customFormat="1" ht="11.5" x14ac:dyDescent="0.25">
      <c r="B35" s="40">
        <v>24</v>
      </c>
      <c r="C35" s="188" t="s">
        <v>362</v>
      </c>
      <c r="D35" s="50">
        <f>[1]CC1!D35</f>
        <v>0</v>
      </c>
      <c r="E35" s="50"/>
    </row>
    <row r="36" spans="2:5" s="18" customFormat="1" ht="11.5" x14ac:dyDescent="0.25">
      <c r="B36" s="40">
        <v>25</v>
      </c>
      <c r="C36" s="188" t="s">
        <v>363</v>
      </c>
      <c r="D36" s="50">
        <f>[1]CC1!D36</f>
        <v>0</v>
      </c>
      <c r="E36" s="50"/>
    </row>
    <row r="37" spans="2:5" s="18" customFormat="1" ht="11.5" x14ac:dyDescent="0.25">
      <c r="B37" s="40">
        <v>26</v>
      </c>
      <c r="C37" s="155" t="s">
        <v>817</v>
      </c>
      <c r="D37" s="50">
        <f>[1]CC1!D37</f>
        <v>0</v>
      </c>
      <c r="E37" s="50"/>
    </row>
    <row r="38" spans="2:5" s="18" customFormat="1" ht="11.5" x14ac:dyDescent="0.25">
      <c r="B38" s="40">
        <v>27</v>
      </c>
      <c r="C38" s="155" t="s">
        <v>365</v>
      </c>
      <c r="D38" s="50">
        <f>[1]CC1!D38</f>
        <v>0</v>
      </c>
      <c r="E38" s="50"/>
    </row>
    <row r="39" spans="2:5" s="18" customFormat="1" ht="11.5" x14ac:dyDescent="0.25">
      <c r="B39" s="43">
        <v>28</v>
      </c>
      <c r="C39" s="154" t="s">
        <v>818</v>
      </c>
      <c r="D39" s="184">
        <f>[1]CC1!D39</f>
        <v>41827.754898899992</v>
      </c>
      <c r="E39" s="184"/>
    </row>
    <row r="40" spans="2:5" s="18" customFormat="1" ht="11.5" x14ac:dyDescent="0.25">
      <c r="B40" s="43">
        <v>29</v>
      </c>
      <c r="C40" s="154" t="s">
        <v>366</v>
      </c>
      <c r="D40" s="184">
        <f>[1]CC1!D40</f>
        <v>888888.75243490003</v>
      </c>
      <c r="E40" s="184"/>
    </row>
    <row r="41" spans="2:5" s="18" customFormat="1" ht="11.5" x14ac:dyDescent="0.25">
      <c r="B41" s="37"/>
      <c r="C41" s="165" t="s">
        <v>367</v>
      </c>
      <c r="D41" s="49"/>
      <c r="E41" s="49"/>
    </row>
    <row r="42" spans="2:5" s="18" customFormat="1" ht="11.5" x14ac:dyDescent="0.25">
      <c r="B42" s="40">
        <v>30</v>
      </c>
      <c r="C42" s="155" t="s">
        <v>368</v>
      </c>
      <c r="D42" s="186">
        <f>[1]CC1!D42</f>
        <v>0</v>
      </c>
      <c r="E42" s="186" t="s">
        <v>369</v>
      </c>
    </row>
    <row r="43" spans="2:5" s="18" customFormat="1" ht="11.5" x14ac:dyDescent="0.25">
      <c r="B43" s="34">
        <v>31</v>
      </c>
      <c r="C43" s="164" t="s">
        <v>370</v>
      </c>
      <c r="D43" s="51"/>
      <c r="E43" s="51"/>
    </row>
    <row r="44" spans="2:5" s="18" customFormat="1" ht="11.5" x14ac:dyDescent="0.25">
      <c r="B44" s="40">
        <v>32</v>
      </c>
      <c r="C44" s="155" t="s">
        <v>371</v>
      </c>
      <c r="D44" s="50">
        <f>[1]CC1!D44</f>
        <v>0</v>
      </c>
      <c r="E44" s="50"/>
    </row>
    <row r="45" spans="2:5" s="18" customFormat="1" ht="11.5" x14ac:dyDescent="0.25">
      <c r="B45" s="34">
        <v>33</v>
      </c>
      <c r="C45" s="164" t="s">
        <v>372</v>
      </c>
      <c r="D45" s="51"/>
      <c r="E45" s="51"/>
    </row>
    <row r="46" spans="2:5" s="18" customFormat="1" ht="11.5" x14ac:dyDescent="0.25">
      <c r="B46" s="34">
        <v>34</v>
      </c>
      <c r="C46" s="164" t="s">
        <v>373</v>
      </c>
      <c r="D46" s="51"/>
      <c r="E46" s="51"/>
    </row>
    <row r="47" spans="2:5" s="18" customFormat="1" ht="11.5" x14ac:dyDescent="0.25">
      <c r="B47" s="34">
        <v>35</v>
      </c>
      <c r="C47" s="164" t="s">
        <v>374</v>
      </c>
      <c r="D47" s="51"/>
      <c r="E47" s="51"/>
    </row>
    <row r="48" spans="2:5" s="18" customFormat="1" ht="11.5" x14ac:dyDescent="0.25">
      <c r="B48" s="40">
        <v>36</v>
      </c>
      <c r="C48" s="154" t="s">
        <v>375</v>
      </c>
      <c r="D48" s="191">
        <f>[1]CC1!D48</f>
        <v>0</v>
      </c>
      <c r="E48" s="191"/>
    </row>
    <row r="49" spans="2:5" s="18" customFormat="1" ht="11.5" x14ac:dyDescent="0.25">
      <c r="B49" s="37"/>
      <c r="C49" s="165" t="s">
        <v>376</v>
      </c>
      <c r="D49" s="49"/>
      <c r="E49" s="49"/>
    </row>
    <row r="50" spans="2:5" s="18" customFormat="1" ht="11.5" x14ac:dyDescent="0.25">
      <c r="B50" s="34">
        <v>37</v>
      </c>
      <c r="C50" s="164" t="s">
        <v>377</v>
      </c>
      <c r="D50" s="51"/>
      <c r="E50" s="51"/>
    </row>
    <row r="51" spans="2:5" s="18" customFormat="1" ht="11.5" x14ac:dyDescent="0.25">
      <c r="B51" s="34">
        <v>38</v>
      </c>
      <c r="C51" s="164" t="s">
        <v>378</v>
      </c>
      <c r="D51" s="51"/>
      <c r="E51" s="51"/>
    </row>
    <row r="52" spans="2:5" s="18" customFormat="1" ht="23" x14ac:dyDescent="0.25">
      <c r="B52" s="40">
        <v>39</v>
      </c>
      <c r="C52" s="155" t="s">
        <v>379</v>
      </c>
      <c r="D52" s="50">
        <f>[1]CC1!D52</f>
        <v>0</v>
      </c>
      <c r="E52" s="50"/>
    </row>
    <row r="53" spans="2:5" s="18" customFormat="1" ht="11.5" x14ac:dyDescent="0.25">
      <c r="B53" s="40">
        <v>40</v>
      </c>
      <c r="C53" s="155" t="s">
        <v>380</v>
      </c>
      <c r="D53" s="50">
        <f>[1]CC1!D53</f>
        <v>0</v>
      </c>
      <c r="E53" s="50"/>
    </row>
    <row r="54" spans="2:5" s="18" customFormat="1" ht="11.5" x14ac:dyDescent="0.25">
      <c r="B54" s="34">
        <v>41</v>
      </c>
      <c r="C54" s="164" t="s">
        <v>364</v>
      </c>
      <c r="D54" s="51"/>
      <c r="E54" s="51"/>
    </row>
    <row r="55" spans="2:5" s="18" customFormat="1" ht="11.5" x14ac:dyDescent="0.25">
      <c r="B55" s="40">
        <v>42</v>
      </c>
      <c r="C55" s="155" t="s">
        <v>381</v>
      </c>
      <c r="D55" s="50">
        <f>[1]CC1!D55</f>
        <v>0</v>
      </c>
      <c r="E55" s="50"/>
    </row>
    <row r="56" spans="2:5" s="18" customFormat="1" ht="11.5" x14ac:dyDescent="0.25">
      <c r="B56" s="43">
        <v>43</v>
      </c>
      <c r="C56" s="154" t="s">
        <v>382</v>
      </c>
      <c r="D56" s="184">
        <f>[1]CC1!D56</f>
        <v>0</v>
      </c>
      <c r="E56" s="184"/>
    </row>
    <row r="57" spans="2:5" s="18" customFormat="1" ht="11.5" x14ac:dyDescent="0.25">
      <c r="B57" s="43">
        <v>44</v>
      </c>
      <c r="C57" s="154" t="s">
        <v>383</v>
      </c>
      <c r="D57" s="184">
        <f>[1]CC1!D57</f>
        <v>0</v>
      </c>
      <c r="E57" s="184"/>
    </row>
    <row r="58" spans="2:5" s="18" customFormat="1" ht="11.5" x14ac:dyDescent="0.25">
      <c r="B58" s="43">
        <v>45</v>
      </c>
      <c r="C58" s="154" t="s">
        <v>384</v>
      </c>
      <c r="D58" s="184">
        <f>[1]CC1!D58</f>
        <v>888888.75243490003</v>
      </c>
      <c r="E58" s="184"/>
    </row>
    <row r="59" spans="2:5" s="18" customFormat="1" ht="11.5" x14ac:dyDescent="0.25">
      <c r="B59" s="36"/>
      <c r="C59" s="174" t="s">
        <v>385</v>
      </c>
      <c r="D59" s="49"/>
      <c r="E59" s="49"/>
    </row>
    <row r="60" spans="2:5" s="18" customFormat="1" ht="11.5" x14ac:dyDescent="0.25">
      <c r="B60" s="40">
        <v>46</v>
      </c>
      <c r="C60" s="155" t="s">
        <v>386</v>
      </c>
      <c r="D60" s="186">
        <f>[1]CC1!D60</f>
        <v>352765.76424400002</v>
      </c>
      <c r="E60" s="186"/>
    </row>
    <row r="61" spans="2:5" s="18" customFormat="1" ht="11.5" x14ac:dyDescent="0.25">
      <c r="B61" s="40">
        <v>47</v>
      </c>
      <c r="C61" s="155" t="s">
        <v>387</v>
      </c>
      <c r="D61" s="186">
        <f>[1]CC1!D61</f>
        <v>0</v>
      </c>
      <c r="E61" s="186"/>
    </row>
    <row r="62" spans="2:5" s="18" customFormat="1" ht="11.5" x14ac:dyDescent="0.25">
      <c r="B62" s="40">
        <v>48</v>
      </c>
      <c r="C62" s="155" t="s">
        <v>388</v>
      </c>
      <c r="D62" s="50">
        <f>[1]CC1!D62</f>
        <v>0</v>
      </c>
      <c r="E62" s="50"/>
    </row>
    <row r="63" spans="2:5" s="18" customFormat="1" ht="11.5" x14ac:dyDescent="0.25">
      <c r="B63" s="40">
        <v>49</v>
      </c>
      <c r="C63" s="155" t="s">
        <v>374</v>
      </c>
      <c r="D63" s="50">
        <f>[1]CC1!D63</f>
        <v>0</v>
      </c>
      <c r="E63" s="50"/>
    </row>
    <row r="64" spans="2:5" s="18" customFormat="1" ht="11.5" x14ac:dyDescent="0.25">
      <c r="B64" s="40">
        <v>50</v>
      </c>
      <c r="C64" s="155" t="s">
        <v>389</v>
      </c>
      <c r="D64" s="50">
        <f>[1]CC1!D64</f>
        <v>25000</v>
      </c>
      <c r="E64" s="50"/>
    </row>
    <row r="65" spans="2:5" s="18" customFormat="1" ht="11.5" x14ac:dyDescent="0.25">
      <c r="B65" s="43">
        <v>51</v>
      </c>
      <c r="C65" s="154" t="s">
        <v>390</v>
      </c>
      <c r="D65" s="184">
        <f>[1]CC1!D65</f>
        <v>377765.76424400002</v>
      </c>
      <c r="E65" s="184"/>
    </row>
    <row r="66" spans="2:5" s="18" customFormat="1" ht="11.5" x14ac:dyDescent="0.25">
      <c r="B66" s="37"/>
      <c r="C66" s="165" t="s">
        <v>391</v>
      </c>
      <c r="D66" s="49"/>
      <c r="E66" s="49"/>
    </row>
    <row r="67" spans="2:5" s="18" customFormat="1" ht="11.5" x14ac:dyDescent="0.25">
      <c r="B67" s="34">
        <v>52</v>
      </c>
      <c r="C67" s="164" t="s">
        <v>392</v>
      </c>
      <c r="D67" s="51"/>
      <c r="E67" s="51"/>
    </row>
    <row r="68" spans="2:5" s="18" customFormat="1" ht="11.5" x14ac:dyDescent="0.25">
      <c r="B68" s="34">
        <v>53</v>
      </c>
      <c r="C68" s="164" t="s">
        <v>393</v>
      </c>
      <c r="D68" s="51"/>
      <c r="E68" s="51"/>
    </row>
    <row r="69" spans="2:5" s="18" customFormat="1" ht="23" x14ac:dyDescent="0.25">
      <c r="B69" s="40">
        <v>54</v>
      </c>
      <c r="C69" s="155" t="s">
        <v>394</v>
      </c>
      <c r="D69" s="50">
        <f>[1]CC1!D69</f>
        <v>0</v>
      </c>
      <c r="E69" s="50"/>
    </row>
    <row r="70" spans="2:5" s="18" customFormat="1" ht="23" x14ac:dyDescent="0.25">
      <c r="B70" s="40" t="s">
        <v>395</v>
      </c>
      <c r="C70" s="155" t="s">
        <v>396</v>
      </c>
      <c r="D70" s="50">
        <f>[1]CC1!D70</f>
        <v>0</v>
      </c>
      <c r="E70" s="50"/>
    </row>
    <row r="71" spans="2:5" s="18" customFormat="1" ht="23" x14ac:dyDescent="0.25">
      <c r="B71" s="40">
        <v>55</v>
      </c>
      <c r="C71" s="155" t="s">
        <v>397</v>
      </c>
      <c r="D71" s="186">
        <f>[1]CC1!D71</f>
        <v>0</v>
      </c>
      <c r="E71" s="186"/>
    </row>
    <row r="72" spans="2:5" s="18" customFormat="1" ht="11.5" x14ac:dyDescent="0.25">
      <c r="B72" s="34">
        <v>56</v>
      </c>
      <c r="C72" s="164" t="s">
        <v>398</v>
      </c>
      <c r="D72" s="51"/>
      <c r="E72" s="51"/>
    </row>
    <row r="73" spans="2:5" s="18" customFormat="1" ht="11.5" x14ac:dyDescent="0.25">
      <c r="B73" s="43">
        <v>57</v>
      </c>
      <c r="C73" s="154" t="s">
        <v>399</v>
      </c>
      <c r="D73" s="186">
        <f>[1]CC1!D73</f>
        <v>0</v>
      </c>
      <c r="E73" s="186"/>
    </row>
    <row r="74" spans="2:5" s="18" customFormat="1" ht="11.5" x14ac:dyDescent="0.25">
      <c r="B74" s="43">
        <v>58</v>
      </c>
      <c r="C74" s="154" t="s">
        <v>400</v>
      </c>
      <c r="D74" s="191">
        <f>[1]CC1!D74</f>
        <v>377765.76424400002</v>
      </c>
      <c r="E74" s="191"/>
    </row>
    <row r="75" spans="2:5" s="18" customFormat="1" ht="11.5" x14ac:dyDescent="0.25">
      <c r="B75" s="43">
        <v>59</v>
      </c>
      <c r="C75" s="154" t="s">
        <v>401</v>
      </c>
      <c r="D75" s="191">
        <f>[1]CC1!D75</f>
        <v>1266654.5166789</v>
      </c>
      <c r="E75" s="191"/>
    </row>
    <row r="76" spans="2:5" s="18" customFormat="1" ht="11.5" x14ac:dyDescent="0.25">
      <c r="B76" s="43">
        <v>60</v>
      </c>
      <c r="C76" s="154" t="s">
        <v>402</v>
      </c>
      <c r="D76" s="184">
        <f>[1]CC1!D76</f>
        <v>8232474.029281701</v>
      </c>
      <c r="E76" s="184"/>
    </row>
    <row r="77" spans="2:5" s="18" customFormat="1" ht="11.5" x14ac:dyDescent="0.25">
      <c r="B77" s="37"/>
      <c r="C77" s="165" t="s">
        <v>403</v>
      </c>
      <c r="D77" s="49"/>
      <c r="E77" s="49"/>
    </row>
    <row r="78" spans="2:5" s="18" customFormat="1" ht="11.5" x14ac:dyDescent="0.25">
      <c r="B78" s="43">
        <v>61</v>
      </c>
      <c r="C78" s="154" t="s">
        <v>404</v>
      </c>
      <c r="D78" s="167">
        <f>[1]CC1!D78</f>
        <v>0.10797346572527934</v>
      </c>
      <c r="E78" s="167"/>
    </row>
    <row r="79" spans="2:5" s="18" customFormat="1" ht="11.5" x14ac:dyDescent="0.25">
      <c r="B79" s="43">
        <v>62</v>
      </c>
      <c r="C79" s="154" t="s">
        <v>405</v>
      </c>
      <c r="D79" s="167">
        <f>[1]CC1!D79</f>
        <v>0.10797346572527934</v>
      </c>
      <c r="E79" s="167"/>
    </row>
    <row r="80" spans="2:5" s="18" customFormat="1" ht="11.5" x14ac:dyDescent="0.25">
      <c r="B80" s="43">
        <v>63</v>
      </c>
      <c r="C80" s="154" t="s">
        <v>406</v>
      </c>
      <c r="D80" s="167">
        <f>[1]CC1!D80</f>
        <v>0.15386073641697454</v>
      </c>
      <c r="E80" s="167"/>
    </row>
    <row r="81" spans="2:5" s="18" customFormat="1" ht="11.5" x14ac:dyDescent="0.25">
      <c r="B81" s="43">
        <v>64</v>
      </c>
      <c r="C81" s="154" t="s">
        <v>407</v>
      </c>
      <c r="D81" s="173">
        <f>[1]CC1!D81</f>
        <v>3.0000000000000002E-2</v>
      </c>
      <c r="E81" s="173"/>
    </row>
    <row r="82" spans="2:5" s="18" customFormat="1" ht="11.5" x14ac:dyDescent="0.25">
      <c r="B82" s="40">
        <v>65</v>
      </c>
      <c r="C82" s="188" t="s">
        <v>408</v>
      </c>
      <c r="D82" s="167">
        <f>[1]CC1!D82</f>
        <v>2.5000000000000001E-2</v>
      </c>
      <c r="E82" s="167"/>
    </row>
    <row r="83" spans="2:5" s="18" customFormat="1" ht="11.5" x14ac:dyDescent="0.25">
      <c r="B83" s="40">
        <v>66</v>
      </c>
      <c r="C83" s="188" t="s">
        <v>409</v>
      </c>
      <c r="D83" s="167">
        <f>[1]CC1!D83</f>
        <v>5.0000000000000001E-3</v>
      </c>
      <c r="E83" s="167"/>
    </row>
    <row r="84" spans="2:5" s="18" customFormat="1" ht="11.5" x14ac:dyDescent="0.25">
      <c r="B84" s="40">
        <v>67</v>
      </c>
      <c r="C84" s="188" t="s">
        <v>410</v>
      </c>
      <c r="D84" s="167">
        <f>[1]CC1!D84</f>
        <v>0</v>
      </c>
      <c r="E84" s="167"/>
    </row>
    <row r="85" spans="2:5" s="18" customFormat="1" ht="11.5" x14ac:dyDescent="0.25">
      <c r="B85" s="43">
        <v>68</v>
      </c>
      <c r="C85" s="154" t="s">
        <v>411</v>
      </c>
      <c r="D85" s="167">
        <f>[1]CC1!D85</f>
        <v>6.1215653225279359E-2</v>
      </c>
      <c r="E85" s="167"/>
    </row>
    <row r="86" spans="2:5" s="18" customFormat="1" ht="11.5" x14ac:dyDescent="0.25">
      <c r="B86" s="45"/>
      <c r="C86" s="175" t="s">
        <v>412</v>
      </c>
      <c r="D86" s="51"/>
      <c r="E86" s="51"/>
    </row>
    <row r="87" spans="2:5" s="18" customFormat="1" ht="11.5" x14ac:dyDescent="0.25">
      <c r="B87" s="40">
        <v>69</v>
      </c>
      <c r="C87" s="155" t="s">
        <v>413</v>
      </c>
      <c r="D87" s="167">
        <f>[1]CC1!D87</f>
        <v>4.6757812499999996E-2</v>
      </c>
      <c r="E87" s="167"/>
    </row>
    <row r="88" spans="2:5" s="18" customFormat="1" ht="11.5" x14ac:dyDescent="0.25">
      <c r="B88" s="40">
        <v>70</v>
      </c>
      <c r="C88" s="155" t="s">
        <v>414</v>
      </c>
      <c r="D88" s="167">
        <f>[1]CC1!D88</f>
        <v>6.2343749999999996E-2</v>
      </c>
      <c r="E88" s="167"/>
    </row>
    <row r="89" spans="2:5" s="18" customFormat="1" ht="11.5" x14ac:dyDescent="0.25">
      <c r="B89" s="40">
        <v>71</v>
      </c>
      <c r="C89" s="155" t="s">
        <v>415</v>
      </c>
      <c r="D89" s="167">
        <f>[1]CC1!D89</f>
        <v>8.3124999999999991E-2</v>
      </c>
      <c r="E89" s="167"/>
    </row>
    <row r="90" spans="2:5" s="18" customFormat="1" ht="11.5" x14ac:dyDescent="0.25">
      <c r="B90" s="37"/>
      <c r="C90" s="165" t="s">
        <v>416</v>
      </c>
      <c r="D90" s="49"/>
      <c r="E90" s="49"/>
    </row>
    <row r="91" spans="2:5" s="18" customFormat="1" ht="11.5" x14ac:dyDescent="0.25">
      <c r="B91" s="40">
        <v>72</v>
      </c>
      <c r="C91" s="155" t="s">
        <v>417</v>
      </c>
      <c r="D91" s="50">
        <f>[1]CC1!D91</f>
        <v>0</v>
      </c>
      <c r="E91" s="50"/>
    </row>
    <row r="92" spans="2:5" s="18" customFormat="1" ht="11.5" x14ac:dyDescent="0.25">
      <c r="B92" s="40">
        <v>73</v>
      </c>
      <c r="C92" s="155" t="s">
        <v>418</v>
      </c>
      <c r="D92" s="50">
        <f>[1]CC1!D92</f>
        <v>0</v>
      </c>
      <c r="E92" s="50"/>
    </row>
    <row r="93" spans="2:5" s="18" customFormat="1" ht="11.5" x14ac:dyDescent="0.25">
      <c r="B93" s="40">
        <v>74</v>
      </c>
      <c r="C93" s="155" t="s">
        <v>419</v>
      </c>
      <c r="D93" s="50">
        <f>[1]CC1!D93</f>
        <v>0</v>
      </c>
      <c r="E93" s="50"/>
    </row>
    <row r="94" spans="2:5" s="18" customFormat="1" ht="11.5" x14ac:dyDescent="0.25">
      <c r="B94" s="40">
        <v>75</v>
      </c>
      <c r="C94" s="155" t="s">
        <v>420</v>
      </c>
      <c r="D94" s="50">
        <f>[1]CC1!D94</f>
        <v>0</v>
      </c>
      <c r="E94" s="50"/>
    </row>
    <row r="95" spans="2:5" s="18" customFormat="1" ht="11.5" x14ac:dyDescent="0.25">
      <c r="B95" s="37"/>
      <c r="C95" s="165" t="s">
        <v>421</v>
      </c>
      <c r="D95" s="49"/>
      <c r="E95" s="49"/>
    </row>
    <row r="96" spans="2:5" s="18" customFormat="1" ht="11.5" x14ac:dyDescent="0.25">
      <c r="B96" s="40">
        <v>76</v>
      </c>
      <c r="C96" s="155" t="s">
        <v>422</v>
      </c>
      <c r="D96" s="50">
        <f>[1]CC1!D96</f>
        <v>25000</v>
      </c>
      <c r="E96" s="50"/>
    </row>
    <row r="97" spans="2:5" s="18" customFormat="1" ht="11.5" x14ac:dyDescent="0.25">
      <c r="B97" s="40">
        <v>77</v>
      </c>
      <c r="C97" s="155" t="s">
        <v>423</v>
      </c>
      <c r="D97" s="50">
        <f>[1]CC1!D97</f>
        <v>92181.534982958765</v>
      </c>
      <c r="E97" s="50"/>
    </row>
    <row r="98" spans="2:5" s="18" customFormat="1" ht="11.5" x14ac:dyDescent="0.25">
      <c r="B98" s="43">
        <v>78</v>
      </c>
      <c r="C98" s="154" t="s">
        <v>424</v>
      </c>
      <c r="D98" s="50">
        <f>[1]CC1!D98</f>
        <v>0</v>
      </c>
      <c r="E98" s="50"/>
    </row>
    <row r="99" spans="2:5" s="18" customFormat="1" ht="11.5" x14ac:dyDescent="0.25">
      <c r="B99" s="43">
        <v>79</v>
      </c>
      <c r="C99" s="154" t="s">
        <v>425</v>
      </c>
      <c r="D99" s="50">
        <f>[1]CC1!D99</f>
        <v>0</v>
      </c>
      <c r="E99" s="50"/>
    </row>
    <row r="100" spans="2:5" s="18" customFormat="1" ht="11.5" x14ac:dyDescent="0.25">
      <c r="B100" s="37"/>
      <c r="C100" s="165" t="s">
        <v>426</v>
      </c>
      <c r="D100" s="49"/>
      <c r="E100" s="49"/>
    </row>
    <row r="101" spans="2:5" s="18" customFormat="1" ht="11.5" x14ac:dyDescent="0.25">
      <c r="B101" s="34">
        <v>80</v>
      </c>
      <c r="C101" s="164" t="s">
        <v>427</v>
      </c>
      <c r="D101" s="51"/>
      <c r="E101" s="51"/>
    </row>
    <row r="102" spans="2:5" s="18" customFormat="1" ht="11.5" x14ac:dyDescent="0.25">
      <c r="B102" s="34">
        <v>81</v>
      </c>
      <c r="C102" s="164" t="s">
        <v>428</v>
      </c>
      <c r="D102" s="51"/>
      <c r="E102" s="51"/>
    </row>
    <row r="103" spans="2:5" s="18" customFormat="1" ht="11.5" x14ac:dyDescent="0.25">
      <c r="B103" s="34">
        <v>82</v>
      </c>
      <c r="C103" s="164" t="s">
        <v>429</v>
      </c>
      <c r="D103" s="51"/>
      <c r="E103" s="51"/>
    </row>
    <row r="104" spans="2:5" s="18" customFormat="1" ht="11.5" x14ac:dyDescent="0.25">
      <c r="B104" s="34">
        <v>83</v>
      </c>
      <c r="C104" s="164" t="s">
        <v>430</v>
      </c>
      <c r="D104" s="51"/>
      <c r="E104" s="51"/>
    </row>
    <row r="105" spans="2:5" s="18" customFormat="1" ht="11.5" x14ac:dyDescent="0.25">
      <c r="B105" s="40">
        <v>84</v>
      </c>
      <c r="C105" s="155" t="s">
        <v>431</v>
      </c>
      <c r="D105" s="50">
        <f>[1]CC1!D105</f>
        <v>0</v>
      </c>
      <c r="E105" s="50"/>
    </row>
    <row r="106" spans="2:5" s="18" customFormat="1" ht="11.5" x14ac:dyDescent="0.25">
      <c r="B106" s="40">
        <v>85</v>
      </c>
      <c r="C106" s="155" t="s">
        <v>432</v>
      </c>
      <c r="D106" s="50">
        <f>[1]CC1!D106</f>
        <v>0</v>
      </c>
      <c r="E106" s="50"/>
    </row>
    <row r="107" spans="2:5" s="18" customFormat="1" ht="12" thickBot="1" x14ac:dyDescent="0.3">
      <c r="D107" s="25"/>
    </row>
    <row r="108" spans="2:5" s="18" customFormat="1" ht="11.5" x14ac:dyDescent="0.25">
      <c r="B108" s="29"/>
      <c r="C108" s="29"/>
      <c r="D108" s="29"/>
      <c r="E108" s="29"/>
    </row>
    <row r="109" spans="2:5" s="18" customFormat="1" ht="11.5" x14ac:dyDescent="0.25">
      <c r="B109" s="28" t="s">
        <v>178</v>
      </c>
      <c r="C109" s="22"/>
    </row>
    <row r="110" spans="2:5" s="18" customFormat="1" ht="11.5" x14ac:dyDescent="0.25">
      <c r="B110" s="308" t="str">
        <f>[1]CC1!$B$110</f>
        <v>Fila 9 considera (b)- (e) del reporte CC2 multiplicado por aplicación gradual de descuentos regulatorios de capital.</v>
      </c>
      <c r="C110" s="308"/>
      <c r="D110" s="308"/>
      <c r="E110" s="308"/>
    </row>
    <row r="111" spans="2:5" s="18" customFormat="1" ht="11.5" x14ac:dyDescent="0.25">
      <c r="B111" s="308"/>
      <c r="C111" s="308"/>
      <c r="D111" s="308"/>
      <c r="E111" s="308"/>
    </row>
    <row r="112" spans="2:5" s="18" customFormat="1" ht="11.5" x14ac:dyDescent="0.25">
      <c r="B112" s="308"/>
      <c r="C112" s="308"/>
      <c r="D112" s="308"/>
      <c r="E112" s="308"/>
    </row>
    <row r="113" spans="2:5" s="18" customFormat="1" ht="11.5" x14ac:dyDescent="0.25">
      <c r="B113" s="308"/>
      <c r="C113" s="308"/>
      <c r="D113" s="308"/>
      <c r="E113" s="308"/>
    </row>
    <row r="114" spans="2:5" s="18" customFormat="1" ht="11.5" x14ac:dyDescent="0.25">
      <c r="B114" s="308"/>
      <c r="C114" s="308"/>
      <c r="D114" s="308"/>
      <c r="E114" s="308"/>
    </row>
    <row r="115" spans="2:5" s="18" customFormat="1" ht="11.5" x14ac:dyDescent="0.25">
      <c r="B115" s="308"/>
      <c r="C115" s="308"/>
      <c r="D115" s="308"/>
      <c r="E115" s="308"/>
    </row>
    <row r="116" spans="2:5" s="18" customFormat="1" ht="12.5" thickBot="1" x14ac:dyDescent="0.3">
      <c r="D116" s="53"/>
    </row>
    <row r="117" spans="2:5" s="18" customFormat="1" ht="11.5" x14ac:dyDescent="0.25">
      <c r="B117" s="29"/>
      <c r="C117" s="29"/>
      <c r="D117" s="52"/>
      <c r="E117" s="52"/>
    </row>
    <row r="118" spans="2:5" s="18" customFormat="1" ht="12" x14ac:dyDescent="0.3">
      <c r="B118" s="23"/>
      <c r="C118" s="23"/>
      <c r="D118" s="53"/>
    </row>
    <row r="119" spans="2:5" s="18" customFormat="1" ht="12" x14ac:dyDescent="0.3">
      <c r="B119" s="23"/>
      <c r="C119" s="23"/>
      <c r="D119" s="53"/>
    </row>
    <row r="120" spans="2:5" s="18" customFormat="1" ht="12" x14ac:dyDescent="0.3">
      <c r="B120" s="23"/>
      <c r="C120" s="23"/>
      <c r="D120" s="53"/>
    </row>
    <row r="121" spans="2:5" s="18" customFormat="1" ht="12" x14ac:dyDescent="0.3">
      <c r="B121" s="23"/>
      <c r="C121" s="23"/>
      <c r="D121" s="53"/>
    </row>
    <row r="122" spans="2:5" s="18" customFormat="1" ht="12" x14ac:dyDescent="0.3">
      <c r="B122" s="23"/>
      <c r="C122" s="23"/>
      <c r="D122" s="53"/>
    </row>
    <row r="123" spans="2:5" s="18" customFormat="1" ht="12" x14ac:dyDescent="0.3">
      <c r="B123" s="23"/>
      <c r="C123" s="23"/>
      <c r="D123" s="53"/>
    </row>
    <row r="124" spans="2:5" s="18" customFormat="1" ht="12" x14ac:dyDescent="0.3">
      <c r="B124" s="23"/>
      <c r="C124" s="23"/>
      <c r="D124" s="53"/>
    </row>
    <row r="125" spans="2:5" s="18" customFormat="1" ht="12" x14ac:dyDescent="0.3">
      <c r="B125" s="23"/>
      <c r="C125" s="23"/>
      <c r="D125" s="53"/>
    </row>
    <row r="126" spans="2:5" s="18" customFormat="1" ht="12" x14ac:dyDescent="0.3">
      <c r="B126" s="23"/>
      <c r="C126" s="23"/>
      <c r="D126" s="53"/>
    </row>
    <row r="127" spans="2:5" s="18" customFormat="1" ht="12" x14ac:dyDescent="0.3">
      <c r="B127" s="23"/>
      <c r="C127" s="23"/>
      <c r="D127" s="53"/>
    </row>
    <row r="128" spans="2:5" s="18" customFormat="1" ht="12" x14ac:dyDescent="0.3">
      <c r="B128" s="23"/>
      <c r="C128" s="23"/>
      <c r="D128" s="53"/>
    </row>
    <row r="129" spans="2:4" s="18" customFormat="1" ht="12" x14ac:dyDescent="0.3">
      <c r="B129" s="23"/>
      <c r="C129" s="23"/>
      <c r="D129" s="53"/>
    </row>
    <row r="130" spans="2:4" s="18" customFormat="1" ht="12" x14ac:dyDescent="0.3">
      <c r="B130" s="23"/>
      <c r="C130" s="23"/>
      <c r="D130" s="53"/>
    </row>
    <row r="131" spans="2:4" s="18" customFormat="1" ht="12" x14ac:dyDescent="0.3">
      <c r="B131" s="23"/>
      <c r="C131" s="23"/>
      <c r="D131" s="53"/>
    </row>
    <row r="132" spans="2:4" s="18" customFormat="1" ht="12" x14ac:dyDescent="0.3">
      <c r="B132" s="23"/>
      <c r="C132" s="23"/>
      <c r="D132" s="53"/>
    </row>
    <row r="133" spans="2:4" s="18" customFormat="1" ht="12" x14ac:dyDescent="0.3">
      <c r="B133" s="23"/>
      <c r="C133" s="23"/>
      <c r="D133" s="53"/>
    </row>
    <row r="134" spans="2:4" s="18" customFormat="1" ht="12" x14ac:dyDescent="0.3">
      <c r="B134" s="23"/>
      <c r="C134" s="23"/>
      <c r="D134" s="53"/>
    </row>
    <row r="135" spans="2:4" s="18" customFormat="1" ht="12" x14ac:dyDescent="0.3">
      <c r="B135" s="23"/>
      <c r="C135" s="23"/>
      <c r="D135" s="53"/>
    </row>
    <row r="136" spans="2:4" s="18" customFormat="1" ht="12" x14ac:dyDescent="0.3">
      <c r="B136" s="23"/>
      <c r="C136" s="23"/>
      <c r="D136" s="53"/>
    </row>
    <row r="137" spans="2:4" s="18" customFormat="1" ht="12" x14ac:dyDescent="0.3">
      <c r="B137" s="23"/>
      <c r="C137" s="23"/>
      <c r="D137" s="53"/>
    </row>
    <row r="138" spans="2:4" s="18" customFormat="1" ht="12" x14ac:dyDescent="0.3">
      <c r="B138" s="23"/>
      <c r="C138" s="23"/>
      <c r="D138" s="53"/>
    </row>
    <row r="139" spans="2:4" s="18" customFormat="1" ht="12" x14ac:dyDescent="0.3">
      <c r="B139" s="23"/>
      <c r="C139" s="23"/>
      <c r="D139" s="53"/>
    </row>
    <row r="140" spans="2:4" s="18" customFormat="1" ht="12" x14ac:dyDescent="0.3">
      <c r="B140" s="23"/>
      <c r="C140" s="23"/>
      <c r="D140" s="53"/>
    </row>
    <row r="141" spans="2:4" s="18" customFormat="1" ht="12" x14ac:dyDescent="0.3">
      <c r="B141" s="23"/>
      <c r="C141" s="23"/>
      <c r="D141" s="53"/>
    </row>
    <row r="142" spans="2:4" s="18" customFormat="1" ht="11.5" x14ac:dyDescent="0.25">
      <c r="D142" s="25"/>
    </row>
    <row r="143" spans="2:4" s="18" customFormat="1" ht="11.5" x14ac:dyDescent="0.25">
      <c r="D143" s="25"/>
    </row>
    <row r="144" spans="2:4" s="18" customFormat="1" ht="11.5" x14ac:dyDescent="0.25">
      <c r="D144" s="25"/>
    </row>
    <row r="145" spans="4:4" s="18" customFormat="1" ht="11.5" x14ac:dyDescent="0.25">
      <c r="D145" s="25"/>
    </row>
    <row r="146" spans="4:4" s="18" customFormat="1" ht="11.5" x14ac:dyDescent="0.25">
      <c r="D146" s="25"/>
    </row>
    <row r="147" spans="4:4" s="18" customFormat="1" ht="11.5" x14ac:dyDescent="0.25">
      <c r="D147" s="25"/>
    </row>
    <row r="148" spans="4:4" s="18" customFormat="1" ht="11.5" x14ac:dyDescent="0.25">
      <c r="D148" s="25"/>
    </row>
    <row r="149" spans="4:4" s="18" customFormat="1" ht="11.5" x14ac:dyDescent="0.25">
      <c r="D149" s="25"/>
    </row>
    <row r="150" spans="4:4" s="18" customFormat="1" ht="11.5" x14ac:dyDescent="0.25">
      <c r="D150" s="25"/>
    </row>
    <row r="151" spans="4:4" s="18" customFormat="1" ht="11.5" x14ac:dyDescent="0.25">
      <c r="D151" s="25"/>
    </row>
    <row r="152" spans="4:4" s="18" customFormat="1" ht="11.5" x14ac:dyDescent="0.25">
      <c r="D152" s="25"/>
    </row>
    <row r="153" spans="4:4" s="22" customFormat="1" ht="11.5" x14ac:dyDescent="0.25">
      <c r="D153" s="26"/>
    </row>
    <row r="154" spans="4:4" s="22" customFormat="1" ht="11.5" x14ac:dyDescent="0.25">
      <c r="D154" s="26"/>
    </row>
    <row r="155" spans="4:4" s="22" customFormat="1" ht="11.5" x14ac:dyDescent="0.25">
      <c r="D155" s="26"/>
    </row>
    <row r="156" spans="4:4" s="22" customFormat="1" ht="11.5" x14ac:dyDescent="0.25">
      <c r="D156" s="26"/>
    </row>
    <row r="157" spans="4:4" s="22" customFormat="1" ht="11.5" x14ac:dyDescent="0.25">
      <c r="D157" s="26"/>
    </row>
    <row r="158" spans="4:4" s="22" customFormat="1" ht="11.5" x14ac:dyDescent="0.25">
      <c r="D158" s="26"/>
    </row>
    <row r="159" spans="4:4" s="22" customFormat="1" ht="11.5" x14ac:dyDescent="0.25">
      <c r="D159" s="26"/>
    </row>
    <row r="160" spans="4:4" s="22" customFormat="1" ht="11.5" x14ac:dyDescent="0.25">
      <c r="D160" s="26"/>
    </row>
  </sheetData>
  <mergeCells count="3">
    <mergeCell ref="B6:C6"/>
    <mergeCell ref="B110:E115"/>
    <mergeCell ref="D7:E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105A5-6DDF-4A7A-8297-A6EE8916D0F4}">
  <sheetPr>
    <tabColor rgb="FF7030A0"/>
    <pageSetUpPr fitToPage="1"/>
  </sheetPr>
  <dimension ref="A1:G137"/>
  <sheetViews>
    <sheetView showGridLines="0" topLeftCell="A73" zoomScale="90" zoomScaleNormal="90" zoomScaleSheetLayoutView="100" workbookViewId="0">
      <selection activeCell="C83" sqref="C11:C83"/>
    </sheetView>
  </sheetViews>
  <sheetFormatPr baseColWidth="10" defaultColWidth="10.26953125" defaultRowHeight="15.5" x14ac:dyDescent="0.35"/>
  <cols>
    <col min="1" max="1" width="5.7265625" style="13" customWidth="1"/>
    <col min="2" max="2" width="96.7265625" style="13" customWidth="1"/>
    <col min="3" max="3" width="25.7265625" style="13" bestFit="1" customWidth="1"/>
    <col min="4" max="4" width="27.7265625" style="13" customWidth="1"/>
    <col min="5" max="5" width="9.453125" style="61" bestFit="1" customWidth="1"/>
    <col min="6" max="16384" width="10.26953125" style="13"/>
  </cols>
  <sheetData>
    <row r="1" spans="1:5" ht="11.25" customHeight="1" x14ac:dyDescent="0.35">
      <c r="B1" s="15"/>
      <c r="C1" s="15"/>
      <c r="D1" s="15"/>
      <c r="E1" s="15"/>
    </row>
    <row r="2" spans="1:5" ht="11.25" customHeight="1" x14ac:dyDescent="0.35">
      <c r="B2" s="15"/>
      <c r="C2" s="15"/>
      <c r="D2" s="15"/>
      <c r="E2" s="15"/>
    </row>
    <row r="3" spans="1:5" ht="11.25" customHeight="1" x14ac:dyDescent="0.35"/>
    <row r="4" spans="1:5" ht="11.25" customHeight="1" x14ac:dyDescent="0.35">
      <c r="B4" s="6"/>
      <c r="C4" s="6"/>
    </row>
    <row r="5" spans="1:5" ht="16.899999999999999" customHeight="1" x14ac:dyDescent="0.35">
      <c r="A5" s="16"/>
      <c r="B5" s="14" t="s">
        <v>433</v>
      </c>
      <c r="C5" s="6"/>
    </row>
    <row r="6" spans="1:5" ht="16.899999999999999" customHeight="1" x14ac:dyDescent="0.35">
      <c r="A6" s="16"/>
      <c r="B6" s="307" t="str">
        <f>'KM1'!$B$6</f>
        <v>Cifras en millones de pesos chilenos (CLP$)</v>
      </c>
      <c r="C6" s="307"/>
    </row>
    <row r="7" spans="1:5" s="22" customFormat="1" ht="12" customHeight="1" x14ac:dyDescent="0.25">
      <c r="C7" s="31" t="s">
        <v>106</v>
      </c>
      <c r="D7" s="261" t="s">
        <v>107</v>
      </c>
      <c r="E7" s="31" t="s">
        <v>180</v>
      </c>
    </row>
    <row r="8" spans="1:5" s="18" customFormat="1" ht="23" x14ac:dyDescent="0.25">
      <c r="C8" s="31" t="s">
        <v>434</v>
      </c>
      <c r="D8" s="262" t="s">
        <v>435</v>
      </c>
      <c r="E8" s="31" t="s">
        <v>436</v>
      </c>
    </row>
    <row r="9" spans="1:5" s="18" customFormat="1" ht="11.5" x14ac:dyDescent="0.25">
      <c r="C9" s="54" t="s">
        <v>819</v>
      </c>
      <c r="D9" s="56" t="s">
        <v>819</v>
      </c>
      <c r="E9" s="50"/>
    </row>
    <row r="10" spans="1:5" s="18" customFormat="1" ht="11.5" x14ac:dyDescent="0.25">
      <c r="B10" s="46" t="s">
        <v>437</v>
      </c>
      <c r="C10" s="39"/>
      <c r="D10" s="39"/>
      <c r="E10" s="49"/>
    </row>
    <row r="11" spans="1:5" s="18" customFormat="1" ht="11.5" x14ac:dyDescent="0.25">
      <c r="B11" s="24" t="s">
        <v>222</v>
      </c>
      <c r="C11" s="42">
        <f>[4]CC2!C11</f>
        <v>555542</v>
      </c>
      <c r="D11" s="38"/>
      <c r="E11" s="50"/>
    </row>
    <row r="12" spans="1:5" s="18" customFormat="1" ht="11.5" x14ac:dyDescent="0.25">
      <c r="B12" s="24" t="s">
        <v>223</v>
      </c>
      <c r="C12" s="42">
        <f>[4]CC2!C12</f>
        <v>42627</v>
      </c>
      <c r="D12" s="38"/>
      <c r="E12" s="50"/>
    </row>
    <row r="13" spans="1:5" s="18" customFormat="1" ht="11.5" x14ac:dyDescent="0.25">
      <c r="B13" s="24" t="s">
        <v>438</v>
      </c>
      <c r="C13" s="42">
        <f>[4]CC2!C13</f>
        <v>283046</v>
      </c>
      <c r="D13" s="38"/>
      <c r="E13" s="50"/>
    </row>
    <row r="14" spans="1:5" s="18" customFormat="1" ht="12" x14ac:dyDescent="0.25">
      <c r="B14" s="257" t="s">
        <v>252</v>
      </c>
      <c r="C14" s="258">
        <f>[4]CC2!C14</f>
        <v>223023</v>
      </c>
      <c r="D14" s="38"/>
      <c r="E14" s="50"/>
    </row>
    <row r="15" spans="1:5" s="18" customFormat="1" ht="12" x14ac:dyDescent="0.25">
      <c r="B15" s="257" t="s">
        <v>439</v>
      </c>
      <c r="C15" s="258">
        <f>[4]CC2!C15</f>
        <v>55171</v>
      </c>
      <c r="D15" s="38"/>
      <c r="E15" s="50"/>
    </row>
    <row r="16" spans="1:5" s="18" customFormat="1" ht="12" x14ac:dyDescent="0.25">
      <c r="B16" s="257" t="s">
        <v>440</v>
      </c>
      <c r="C16" s="258">
        <f>[4]CC2!C16</f>
        <v>4852</v>
      </c>
      <c r="D16" s="38"/>
      <c r="E16" s="50"/>
    </row>
    <row r="17" spans="2:5" s="18" customFormat="1" ht="11.5" x14ac:dyDescent="0.25">
      <c r="B17" s="24" t="s">
        <v>227</v>
      </c>
      <c r="C17" s="42">
        <f>[4]CC2!C17</f>
        <v>0</v>
      </c>
      <c r="D17" s="38"/>
      <c r="E17" s="50"/>
    </row>
    <row r="18" spans="2:5" s="18" customFormat="1" ht="11.5" x14ac:dyDescent="0.25">
      <c r="B18" s="24" t="s">
        <v>441</v>
      </c>
      <c r="C18" s="42">
        <f>[4]CC2!C18</f>
        <v>0</v>
      </c>
      <c r="D18" s="38"/>
      <c r="E18" s="50"/>
    </row>
    <row r="19" spans="2:5" s="18" customFormat="1" ht="11.5" x14ac:dyDescent="0.25">
      <c r="B19" s="24" t="s">
        <v>442</v>
      </c>
      <c r="C19" s="42">
        <f>[4]CC2!C19</f>
        <v>1096971</v>
      </c>
      <c r="D19" s="38"/>
      <c r="E19" s="50"/>
    </row>
    <row r="20" spans="2:5" s="18" customFormat="1" ht="11.5" x14ac:dyDescent="0.25">
      <c r="B20" s="24" t="s">
        <v>439</v>
      </c>
      <c r="C20" s="42">
        <f>[4]CC2!C20</f>
        <v>1091442</v>
      </c>
      <c r="D20" s="38"/>
      <c r="E20" s="50"/>
    </row>
    <row r="21" spans="2:5" s="18" customFormat="1" ht="11.5" x14ac:dyDescent="0.25">
      <c r="B21" s="24" t="s">
        <v>440</v>
      </c>
      <c r="C21" s="42">
        <f>[4]CC2!C21</f>
        <v>5529</v>
      </c>
      <c r="D21" s="38"/>
      <c r="E21" s="50"/>
    </row>
    <row r="22" spans="2:5" s="18" customFormat="1" ht="11.5" x14ac:dyDescent="0.25">
      <c r="B22" s="24" t="s">
        <v>231</v>
      </c>
      <c r="C22" s="42">
        <f>[4]CC2!C22</f>
        <v>44643</v>
      </c>
      <c r="D22" s="38"/>
      <c r="E22" s="50"/>
    </row>
    <row r="23" spans="2:5" s="18" customFormat="1" ht="11.5" x14ac:dyDescent="0.25">
      <c r="B23" s="24" t="s">
        <v>443</v>
      </c>
      <c r="C23" s="42">
        <f>[4]CC2!C23</f>
        <v>7457227</v>
      </c>
      <c r="D23" s="38"/>
      <c r="E23" s="50"/>
    </row>
    <row r="24" spans="2:5" s="18" customFormat="1" ht="12" x14ac:dyDescent="0.25">
      <c r="B24" s="257" t="s">
        <v>232</v>
      </c>
      <c r="C24" s="258">
        <f>[4]CC2!C24</f>
        <v>0</v>
      </c>
      <c r="D24" s="38"/>
      <c r="E24" s="50"/>
    </row>
    <row r="25" spans="2:5" s="18" customFormat="1" ht="12" x14ac:dyDescent="0.25">
      <c r="B25" s="257" t="s">
        <v>439</v>
      </c>
      <c r="C25" s="258">
        <f>[4]CC2!C25</f>
        <v>11516</v>
      </c>
      <c r="D25" s="38"/>
      <c r="E25" s="50"/>
    </row>
    <row r="26" spans="2:5" s="18" customFormat="1" ht="12" x14ac:dyDescent="0.25">
      <c r="B26" s="257" t="s">
        <v>234</v>
      </c>
      <c r="C26" s="258">
        <f>[4]CC2!C26</f>
        <v>0</v>
      </c>
      <c r="D26" s="38"/>
      <c r="E26" s="50"/>
    </row>
    <row r="27" spans="2:5" s="18" customFormat="1" ht="12" x14ac:dyDescent="0.25">
      <c r="B27" s="257" t="s">
        <v>444</v>
      </c>
      <c r="C27" s="258">
        <f>[4]CC2!C27</f>
        <v>5677083</v>
      </c>
      <c r="D27" s="38"/>
      <c r="E27" s="50"/>
    </row>
    <row r="28" spans="2:5" s="18" customFormat="1" ht="12" x14ac:dyDescent="0.25">
      <c r="B28" s="257" t="s">
        <v>445</v>
      </c>
      <c r="C28" s="258">
        <f>[4]CC2!C28</f>
        <v>1289225</v>
      </c>
      <c r="D28" s="38"/>
      <c r="E28" s="50"/>
    </row>
    <row r="29" spans="2:5" s="18" customFormat="1" ht="12" x14ac:dyDescent="0.25">
      <c r="B29" s="257" t="s">
        <v>446</v>
      </c>
      <c r="C29" s="258">
        <f>[4]CC2!C29</f>
        <v>479403</v>
      </c>
      <c r="D29" s="38"/>
      <c r="E29" s="50"/>
    </row>
    <row r="30" spans="2:5" s="18" customFormat="1" ht="11.5" x14ac:dyDescent="0.25">
      <c r="B30" s="24" t="s">
        <v>241</v>
      </c>
      <c r="C30" s="42">
        <f>[4]CC2!C30</f>
        <v>1879</v>
      </c>
      <c r="D30" s="38"/>
      <c r="E30" s="50"/>
    </row>
    <row r="31" spans="2:5" s="18" customFormat="1" ht="11.5" x14ac:dyDescent="0.25">
      <c r="B31" s="24" t="s">
        <v>242</v>
      </c>
      <c r="C31" s="42">
        <f>[4]CC2!C31</f>
        <v>54812</v>
      </c>
      <c r="D31" s="38"/>
      <c r="E31" s="50"/>
    </row>
    <row r="32" spans="2:5" s="18" customFormat="1" ht="12" x14ac:dyDescent="0.25">
      <c r="B32" s="257" t="s">
        <v>447</v>
      </c>
      <c r="C32" s="258">
        <f>[4]CC2!C32</f>
        <v>9209.00893</v>
      </c>
      <c r="D32" s="38"/>
      <c r="E32" s="50" t="s">
        <v>448</v>
      </c>
    </row>
    <row r="33" spans="2:7" s="18" customFormat="1" ht="12" x14ac:dyDescent="0.25">
      <c r="B33" s="257" t="s">
        <v>449</v>
      </c>
      <c r="C33" s="259">
        <f>[4]CC2!C33</f>
        <v>45603</v>
      </c>
      <c r="D33" s="38"/>
      <c r="E33" s="50" t="s">
        <v>450</v>
      </c>
    </row>
    <row r="34" spans="2:7" s="18" customFormat="1" ht="12" x14ac:dyDescent="0.25">
      <c r="B34" s="257" t="s">
        <v>451</v>
      </c>
      <c r="C34" s="258">
        <f>[4]CC2!C34</f>
        <v>0</v>
      </c>
      <c r="D34" s="38"/>
      <c r="E34" s="50" t="s">
        <v>452</v>
      </c>
    </row>
    <row r="35" spans="2:7" s="18" customFormat="1" ht="11.5" x14ac:dyDescent="0.25">
      <c r="B35" s="24" t="s">
        <v>243</v>
      </c>
      <c r="C35" s="42">
        <f>[4]CC2!C35</f>
        <v>16674</v>
      </c>
      <c r="D35" s="38"/>
      <c r="E35" s="50"/>
    </row>
    <row r="36" spans="2:7" s="18" customFormat="1" ht="11.5" x14ac:dyDescent="0.25">
      <c r="B36" s="24" t="s">
        <v>244</v>
      </c>
      <c r="C36" s="42">
        <f>[4]CC2!C36</f>
        <v>14982</v>
      </c>
      <c r="D36" s="38"/>
      <c r="E36" s="50"/>
    </row>
    <row r="37" spans="2:7" s="18" customFormat="1" ht="11.5" x14ac:dyDescent="0.25">
      <c r="B37" s="24" t="s">
        <v>245</v>
      </c>
      <c r="C37" s="42">
        <f>[4]CC2!C37</f>
        <v>1143</v>
      </c>
      <c r="D37" s="38"/>
      <c r="E37" s="50"/>
    </row>
    <row r="38" spans="2:7" s="18" customFormat="1" ht="11.5" x14ac:dyDescent="0.25">
      <c r="B38" s="24" t="s">
        <v>246</v>
      </c>
      <c r="C38" s="42">
        <f>[4]CC2!C38</f>
        <v>94495</v>
      </c>
      <c r="D38" s="38"/>
      <c r="E38" s="50"/>
    </row>
    <row r="39" spans="2:7" s="18" customFormat="1" ht="11.5" x14ac:dyDescent="0.25">
      <c r="B39" s="24" t="s">
        <v>247</v>
      </c>
      <c r="C39" s="42">
        <f>[4]CC2!C39</f>
        <v>122632</v>
      </c>
      <c r="D39" s="38"/>
      <c r="E39" s="50"/>
    </row>
    <row r="40" spans="2:7" s="18" customFormat="1" ht="11.5" x14ac:dyDescent="0.25">
      <c r="B40" s="24" t="s">
        <v>248</v>
      </c>
      <c r="C40" s="42">
        <f>[4]CC2!C40</f>
        <v>19470</v>
      </c>
      <c r="D40" s="38"/>
      <c r="E40" s="50"/>
    </row>
    <row r="41" spans="2:7" s="18" customFormat="1" ht="11.5" x14ac:dyDescent="0.25">
      <c r="B41" s="47" t="s">
        <v>453</v>
      </c>
      <c r="C41" s="145">
        <f>[4]CC2!C41</f>
        <v>9806143</v>
      </c>
      <c r="D41" s="38"/>
      <c r="E41" s="50"/>
      <c r="G41" s="182"/>
    </row>
    <row r="42" spans="2:7" s="18" customFormat="1" ht="11.5" x14ac:dyDescent="0.25">
      <c r="B42" s="46" t="s">
        <v>454</v>
      </c>
      <c r="C42" s="39"/>
      <c r="D42" s="39"/>
      <c r="E42" s="49"/>
    </row>
    <row r="43" spans="2:7" s="18" customFormat="1" ht="11.5" x14ac:dyDescent="0.25">
      <c r="B43" s="24" t="s">
        <v>223</v>
      </c>
      <c r="C43" s="42">
        <f>[4]CC2!C43</f>
        <v>86180</v>
      </c>
      <c r="D43" s="38"/>
      <c r="E43" s="50"/>
    </row>
    <row r="44" spans="2:7" s="18" customFormat="1" ht="11.5" x14ac:dyDescent="0.25">
      <c r="B44" s="24" t="s">
        <v>251</v>
      </c>
      <c r="C44" s="42">
        <f>[4]CC2!C44</f>
        <v>203415</v>
      </c>
      <c r="D44" s="38"/>
      <c r="E44" s="50"/>
    </row>
    <row r="45" spans="2:7" s="18" customFormat="1" ht="11.5" x14ac:dyDescent="0.25">
      <c r="B45" s="24" t="s">
        <v>252</v>
      </c>
      <c r="C45" s="42">
        <f>[4]CC2!C45</f>
        <v>203415</v>
      </c>
      <c r="D45" s="38"/>
      <c r="E45" s="50"/>
    </row>
    <row r="46" spans="2:7" s="18" customFormat="1" ht="11.5" x14ac:dyDescent="0.25">
      <c r="B46" s="24" t="s">
        <v>440</v>
      </c>
      <c r="C46" s="42">
        <f>[4]CC2!C46</f>
        <v>0</v>
      </c>
      <c r="D46" s="38"/>
      <c r="E46" s="50"/>
    </row>
    <row r="47" spans="2:7" s="18" customFormat="1" ht="11.5" x14ac:dyDescent="0.25">
      <c r="B47" s="24" t="s">
        <v>455</v>
      </c>
      <c r="C47" s="42">
        <f>[4]CC2!C47</f>
        <v>0</v>
      </c>
      <c r="D47" s="38"/>
      <c r="E47" s="50"/>
    </row>
    <row r="48" spans="2:7" s="18" customFormat="1" ht="11.5" x14ac:dyDescent="0.25">
      <c r="B48" s="24" t="s">
        <v>231</v>
      </c>
      <c r="C48" s="42">
        <f>[4]CC2!C48</f>
        <v>49890</v>
      </c>
      <c r="D48" s="38"/>
      <c r="E48" s="50"/>
    </row>
    <row r="49" spans="2:5" s="18" customFormat="1" ht="11.5" x14ac:dyDescent="0.25">
      <c r="B49" s="24" t="s">
        <v>456</v>
      </c>
      <c r="C49" s="42">
        <f>[4]CC2!C49</f>
        <v>0</v>
      </c>
      <c r="D49" s="38"/>
      <c r="E49" s="50"/>
    </row>
    <row r="50" spans="2:5" s="18" customFormat="1" ht="11.5" x14ac:dyDescent="0.25">
      <c r="B50" s="24" t="s">
        <v>255</v>
      </c>
      <c r="C50" s="42">
        <f>[4]CC2!C50</f>
        <v>7887807</v>
      </c>
      <c r="D50" s="38"/>
      <c r="E50" s="50"/>
    </row>
    <row r="51" spans="2:5" s="18" customFormat="1" ht="12" x14ac:dyDescent="0.25">
      <c r="B51" s="257" t="s">
        <v>256</v>
      </c>
      <c r="C51" s="258">
        <f>[4]CC2!C51</f>
        <v>1034916</v>
      </c>
      <c r="D51" s="38"/>
      <c r="E51" s="50"/>
    </row>
    <row r="52" spans="2:5" s="18" customFormat="1" ht="12" x14ac:dyDescent="0.25">
      <c r="B52" s="257" t="s">
        <v>257</v>
      </c>
      <c r="C52" s="258">
        <f>[4]CC2!C52</f>
        <v>3538328</v>
      </c>
      <c r="D52" s="38"/>
      <c r="E52" s="50"/>
    </row>
    <row r="53" spans="2:5" s="18" customFormat="1" ht="12" x14ac:dyDescent="0.25">
      <c r="B53" s="257" t="s">
        <v>258</v>
      </c>
      <c r="C53" s="258">
        <f>[4]CC2!C53</f>
        <v>35002</v>
      </c>
      <c r="D53" s="38"/>
      <c r="E53" s="50"/>
    </row>
    <row r="54" spans="2:5" s="18" customFormat="1" ht="12" x14ac:dyDescent="0.25">
      <c r="B54" s="257" t="s">
        <v>259</v>
      </c>
      <c r="C54" s="258">
        <f>[4]CC2!C54</f>
        <v>144447</v>
      </c>
      <c r="D54" s="38"/>
      <c r="E54" s="50"/>
    </row>
    <row r="55" spans="2:5" s="18" customFormat="1" ht="12" x14ac:dyDescent="0.25">
      <c r="B55" s="257" t="s">
        <v>260</v>
      </c>
      <c r="C55" s="258">
        <f>[4]CC2!C55</f>
        <v>3103699</v>
      </c>
      <c r="D55" s="38"/>
      <c r="E55" s="50"/>
    </row>
    <row r="56" spans="2:5" s="18" customFormat="1" ht="12" x14ac:dyDescent="0.25">
      <c r="B56" s="257" t="s">
        <v>457</v>
      </c>
      <c r="C56" s="258">
        <f>[4]CC2!C56</f>
        <v>31415</v>
      </c>
      <c r="D56" s="38"/>
      <c r="E56" s="50"/>
    </row>
    <row r="57" spans="2:5" s="18" customFormat="1" ht="11.5" x14ac:dyDescent="0.25">
      <c r="B57" s="24" t="s">
        <v>262</v>
      </c>
      <c r="C57" s="42">
        <f>[4]CC2!C57</f>
        <v>15930</v>
      </c>
      <c r="D57" s="38"/>
      <c r="E57" s="50"/>
    </row>
    <row r="58" spans="2:5" s="18" customFormat="1" ht="11.5" x14ac:dyDescent="0.25">
      <c r="B58" s="24" t="s">
        <v>458</v>
      </c>
      <c r="C58" s="42">
        <f>[4]CC2!C58</f>
        <v>417193</v>
      </c>
      <c r="D58" s="38"/>
      <c r="E58" s="50"/>
    </row>
    <row r="59" spans="2:5" s="18" customFormat="1" ht="11.5" x14ac:dyDescent="0.25">
      <c r="B59" s="24" t="s">
        <v>264</v>
      </c>
      <c r="C59" s="42">
        <f>[4]CC2!C59</f>
        <v>23111</v>
      </c>
      <c r="D59" s="38"/>
      <c r="E59" s="50"/>
    </row>
    <row r="60" spans="2:5" s="18" customFormat="1" ht="11.5" x14ac:dyDescent="0.25">
      <c r="B60" s="24" t="s">
        <v>265</v>
      </c>
      <c r="C60" s="42">
        <f>[4]CC2!C60</f>
        <v>43377</v>
      </c>
      <c r="D60" s="38"/>
      <c r="E60" s="50"/>
    </row>
    <row r="61" spans="2:5" s="18" customFormat="1" ht="11.5" x14ac:dyDescent="0.25">
      <c r="B61" s="24" t="s">
        <v>266</v>
      </c>
      <c r="C61" s="42">
        <f>[4]CC2!C61</f>
        <v>36836</v>
      </c>
      <c r="D61" s="38"/>
      <c r="E61" s="50"/>
    </row>
    <row r="62" spans="2:5" s="18" customFormat="1" ht="11.5" x14ac:dyDescent="0.25">
      <c r="B62" s="24" t="s">
        <v>245</v>
      </c>
      <c r="C62" s="42">
        <f>[4]CC2!C62</f>
        <v>4113</v>
      </c>
      <c r="D62" s="38"/>
      <c r="E62" s="50"/>
    </row>
    <row r="63" spans="2:5" s="18" customFormat="1" ht="11.5" x14ac:dyDescent="0.25">
      <c r="B63" s="24" t="s">
        <v>246</v>
      </c>
      <c r="C63" s="42">
        <f>[4]CC2!C63</f>
        <v>0</v>
      </c>
      <c r="D63" s="38"/>
      <c r="E63" s="50"/>
    </row>
    <row r="64" spans="2:5" s="18" customFormat="1" ht="12" x14ac:dyDescent="0.25">
      <c r="B64" s="257" t="s">
        <v>459</v>
      </c>
      <c r="C64" s="258">
        <f>[4]CC2!C64</f>
        <v>0</v>
      </c>
      <c r="D64" s="38"/>
      <c r="E64" s="50" t="s">
        <v>460</v>
      </c>
    </row>
    <row r="65" spans="2:5" s="18" customFormat="1" ht="24" x14ac:dyDescent="0.25">
      <c r="B65" s="257" t="s">
        <v>461</v>
      </c>
      <c r="C65" s="260">
        <f>[4]CC2!C65</f>
        <v>4113</v>
      </c>
      <c r="D65" s="38"/>
      <c r="E65" s="50" t="s">
        <v>462</v>
      </c>
    </row>
    <row r="66" spans="2:5" s="18" customFormat="1" ht="12" x14ac:dyDescent="0.25">
      <c r="B66" s="257" t="s">
        <v>463</v>
      </c>
      <c r="C66" s="258">
        <f>[4]CC2!C66</f>
        <v>0</v>
      </c>
      <c r="D66" s="38"/>
      <c r="E66" s="50" t="s">
        <v>464</v>
      </c>
    </row>
    <row r="67" spans="2:5" s="18" customFormat="1" ht="11.5" x14ac:dyDescent="0.25">
      <c r="B67" s="24" t="s">
        <v>267</v>
      </c>
      <c r="C67" s="42">
        <f>[4]CC2!C67</f>
        <v>107546</v>
      </c>
      <c r="D67" s="38"/>
      <c r="E67" s="50"/>
    </row>
    <row r="68" spans="2:5" s="18" customFormat="1" ht="11.5" x14ac:dyDescent="0.25">
      <c r="B68" s="24" t="s">
        <v>268</v>
      </c>
      <c r="C68" s="42">
        <f>[4]CC2!C68</f>
        <v>0</v>
      </c>
      <c r="D68" s="38"/>
      <c r="E68" s="50"/>
    </row>
    <row r="69" spans="2:5" s="18" customFormat="1" ht="11.5" x14ac:dyDescent="0.25">
      <c r="B69" s="47" t="s">
        <v>269</v>
      </c>
      <c r="C69" s="145">
        <f>[4]CC2!C69</f>
        <v>8875398</v>
      </c>
      <c r="D69" s="38"/>
      <c r="E69" s="50"/>
    </row>
    <row r="70" spans="2:5" s="18" customFormat="1" ht="11.5" x14ac:dyDescent="0.25">
      <c r="B70" s="60" t="s">
        <v>465</v>
      </c>
      <c r="C70" s="38"/>
      <c r="D70" s="38"/>
      <c r="E70" s="51"/>
    </row>
    <row r="71" spans="2:5" s="18" customFormat="1" ht="11.5" x14ac:dyDescent="0.25">
      <c r="B71" s="24" t="s">
        <v>466</v>
      </c>
      <c r="C71" s="42">
        <f>[4]CC2!C71</f>
        <v>325041</v>
      </c>
      <c r="D71" s="38"/>
      <c r="E71" s="50"/>
    </row>
    <row r="72" spans="2:5" s="18" customFormat="1" ht="12" x14ac:dyDescent="0.25">
      <c r="B72" s="257" t="s">
        <v>467</v>
      </c>
      <c r="C72" s="258">
        <f>[4]CC2!C72</f>
        <v>325041</v>
      </c>
      <c r="D72" s="38"/>
      <c r="E72" s="50" t="s">
        <v>468</v>
      </c>
    </row>
    <row r="73" spans="2:5" s="18" customFormat="1" ht="12" x14ac:dyDescent="0.25">
      <c r="B73" s="257" t="s">
        <v>469</v>
      </c>
      <c r="C73" s="258">
        <f>[4]CC2!C73</f>
        <v>0</v>
      </c>
      <c r="D73" s="38"/>
      <c r="E73" s="50" t="s">
        <v>470</v>
      </c>
    </row>
    <row r="74" spans="2:5" s="18" customFormat="1" ht="11.5" x14ac:dyDescent="0.25">
      <c r="B74" s="24" t="s">
        <v>471</v>
      </c>
      <c r="C74" s="42">
        <f>[4]CC2!C74</f>
        <v>20421</v>
      </c>
      <c r="D74" s="38"/>
      <c r="E74" s="50"/>
    </row>
    <row r="75" spans="2:5" s="18" customFormat="1" ht="11.5" x14ac:dyDescent="0.25">
      <c r="B75" s="24" t="s">
        <v>472</v>
      </c>
      <c r="C75" s="42">
        <f>[4]CC2!C75</f>
        <v>6630</v>
      </c>
      <c r="D75" s="38"/>
      <c r="E75" s="50"/>
    </row>
    <row r="76" spans="2:5" s="18" customFormat="1" ht="12" x14ac:dyDescent="0.25">
      <c r="B76" s="257" t="s">
        <v>473</v>
      </c>
      <c r="C76" s="258">
        <f>[4]CC2!C76</f>
        <v>430</v>
      </c>
      <c r="D76" s="38"/>
      <c r="E76" s="50"/>
    </row>
    <row r="77" spans="2:5" s="18" customFormat="1" ht="12" x14ac:dyDescent="0.25">
      <c r="B77" s="257" t="s">
        <v>474</v>
      </c>
      <c r="C77" s="258">
        <f>[4]CC2!C77</f>
        <v>6200</v>
      </c>
      <c r="D77" s="38"/>
      <c r="E77" s="50"/>
    </row>
    <row r="78" spans="2:5" s="18" customFormat="1" ht="11.5" x14ac:dyDescent="0.25">
      <c r="B78" s="24" t="s">
        <v>475</v>
      </c>
      <c r="C78" s="42">
        <f>[4]CC2!C78</f>
        <v>477381</v>
      </c>
      <c r="D78" s="38"/>
      <c r="E78" s="50"/>
    </row>
    <row r="79" spans="2:5" s="18" customFormat="1" ht="11.5" x14ac:dyDescent="0.25">
      <c r="B79" s="24" t="s">
        <v>476</v>
      </c>
      <c r="C79" s="42">
        <f>[4]CC2!C79</f>
        <v>144590</v>
      </c>
      <c r="D79" s="38"/>
      <c r="E79" s="50"/>
    </row>
    <row r="80" spans="2:5" s="18" customFormat="1" ht="11.5" x14ac:dyDescent="0.25">
      <c r="B80" s="24" t="s">
        <v>477</v>
      </c>
      <c r="C80" s="42">
        <f>[4]CC2!C80</f>
        <v>-43377</v>
      </c>
      <c r="D80" s="38"/>
      <c r="E80" s="50"/>
    </row>
    <row r="81" spans="2:5" s="18" customFormat="1" ht="11.5" x14ac:dyDescent="0.25">
      <c r="B81" s="187" t="s">
        <v>478</v>
      </c>
      <c r="C81" s="42">
        <f>[4]CC2!C81</f>
        <v>930686</v>
      </c>
      <c r="D81" s="38"/>
      <c r="E81" s="50"/>
    </row>
    <row r="82" spans="2:5" s="18" customFormat="1" ht="11.5" x14ac:dyDescent="0.25">
      <c r="B82" s="187" t="s">
        <v>479</v>
      </c>
      <c r="C82" s="42">
        <f>[4]CC2!C82</f>
        <v>59</v>
      </c>
      <c r="D82" s="38"/>
      <c r="E82" s="50"/>
    </row>
    <row r="83" spans="2:5" s="18" customFormat="1" ht="11.5" x14ac:dyDescent="0.25">
      <c r="B83" s="47" t="s">
        <v>480</v>
      </c>
      <c r="C83" s="145">
        <f>[4]CC2!C83</f>
        <v>930745</v>
      </c>
      <c r="D83" s="38"/>
      <c r="E83" s="50"/>
    </row>
    <row r="84" spans="2:5" s="18" customFormat="1" ht="12" thickBot="1" x14ac:dyDescent="0.3">
      <c r="E84" s="59"/>
    </row>
    <row r="85" spans="2:5" s="18" customFormat="1" ht="11.5" x14ac:dyDescent="0.25">
      <c r="B85" s="29"/>
      <c r="C85" s="29"/>
      <c r="D85" s="29"/>
      <c r="E85" s="52"/>
    </row>
    <row r="86" spans="2:5" s="18" customFormat="1" ht="12" x14ac:dyDescent="0.3">
      <c r="B86" s="28" t="s">
        <v>178</v>
      </c>
      <c r="C86" s="23"/>
      <c r="D86" s="23"/>
      <c r="E86" s="58"/>
    </row>
    <row r="87" spans="2:5" s="18" customFormat="1" ht="11.5" x14ac:dyDescent="0.25">
      <c r="B87" s="309" t="s">
        <v>820</v>
      </c>
      <c r="C87" s="310"/>
      <c r="D87" s="310"/>
      <c r="E87" s="311"/>
    </row>
    <row r="88" spans="2:5" s="18" customFormat="1" ht="11.5" x14ac:dyDescent="0.25">
      <c r="B88" s="312"/>
      <c r="C88" s="308"/>
      <c r="D88" s="308"/>
      <c r="E88" s="313"/>
    </row>
    <row r="89" spans="2:5" s="18" customFormat="1" ht="11.5" x14ac:dyDescent="0.25">
      <c r="B89" s="312"/>
      <c r="C89" s="308"/>
      <c r="D89" s="308"/>
      <c r="E89" s="313"/>
    </row>
    <row r="90" spans="2:5" s="18" customFormat="1" ht="15" customHeight="1" x14ac:dyDescent="0.25">
      <c r="B90" s="312"/>
      <c r="C90" s="308"/>
      <c r="D90" s="308"/>
      <c r="E90" s="313"/>
    </row>
    <row r="91" spans="2:5" s="18" customFormat="1" ht="15" customHeight="1" x14ac:dyDescent="0.25">
      <c r="B91" s="312"/>
      <c r="C91" s="308"/>
      <c r="D91" s="308"/>
      <c r="E91" s="313"/>
    </row>
    <row r="92" spans="2:5" s="18" customFormat="1" ht="15" customHeight="1" x14ac:dyDescent="0.25">
      <c r="B92" s="314"/>
      <c r="C92" s="315"/>
      <c r="D92" s="315"/>
      <c r="E92" s="316"/>
    </row>
    <row r="93" spans="2:5" s="18" customFormat="1" ht="12.5" thickBot="1" x14ac:dyDescent="0.35">
      <c r="C93" s="23"/>
      <c r="D93" s="23"/>
      <c r="E93" s="58"/>
    </row>
    <row r="94" spans="2:5" s="18" customFormat="1" ht="11.5" x14ac:dyDescent="0.25">
      <c r="B94" s="29"/>
      <c r="C94" s="29"/>
      <c r="D94" s="29"/>
      <c r="E94" s="52"/>
    </row>
    <row r="95" spans="2:5" s="18" customFormat="1" ht="12" x14ac:dyDescent="0.3">
      <c r="B95" s="23"/>
      <c r="C95" s="23"/>
      <c r="E95" s="59"/>
    </row>
    <row r="96" spans="2:5" s="18" customFormat="1" ht="12" x14ac:dyDescent="0.3">
      <c r="B96" s="23"/>
      <c r="C96" s="23"/>
      <c r="E96" s="59"/>
    </row>
    <row r="97" spans="2:5" s="18" customFormat="1" ht="12" x14ac:dyDescent="0.3">
      <c r="B97" s="23"/>
      <c r="C97" s="23"/>
      <c r="E97" s="59"/>
    </row>
    <row r="98" spans="2:5" s="18" customFormat="1" ht="12" x14ac:dyDescent="0.3">
      <c r="B98" s="23"/>
      <c r="C98" s="23"/>
      <c r="E98" s="59"/>
    </row>
    <row r="99" spans="2:5" s="18" customFormat="1" ht="12" x14ac:dyDescent="0.3">
      <c r="B99" s="23"/>
      <c r="C99" s="23"/>
      <c r="E99" s="59"/>
    </row>
    <row r="100" spans="2:5" s="18" customFormat="1" ht="12" x14ac:dyDescent="0.3">
      <c r="B100" s="23"/>
      <c r="C100" s="23"/>
      <c r="E100" s="59"/>
    </row>
    <row r="101" spans="2:5" s="18" customFormat="1" ht="12" x14ac:dyDescent="0.3">
      <c r="B101" s="23"/>
      <c r="C101" s="23"/>
      <c r="E101" s="59"/>
    </row>
    <row r="102" spans="2:5" s="18" customFormat="1" ht="12" x14ac:dyDescent="0.3">
      <c r="B102" s="23"/>
      <c r="C102" s="23"/>
      <c r="E102" s="59"/>
    </row>
    <row r="103" spans="2:5" s="18" customFormat="1" ht="12" x14ac:dyDescent="0.3">
      <c r="B103" s="23"/>
      <c r="C103" s="23"/>
      <c r="E103" s="59"/>
    </row>
    <row r="104" spans="2:5" s="18" customFormat="1" ht="12" x14ac:dyDescent="0.3">
      <c r="B104" s="23"/>
      <c r="C104" s="23"/>
      <c r="E104" s="59"/>
    </row>
    <row r="105" spans="2:5" s="18" customFormat="1" ht="12" x14ac:dyDescent="0.3">
      <c r="B105" s="23"/>
      <c r="C105" s="23"/>
      <c r="E105" s="59"/>
    </row>
    <row r="106" spans="2:5" s="18" customFormat="1" ht="12" x14ac:dyDescent="0.3">
      <c r="B106" s="23"/>
      <c r="C106" s="23"/>
      <c r="E106" s="59"/>
    </row>
    <row r="107" spans="2:5" s="18" customFormat="1" ht="12" x14ac:dyDescent="0.3">
      <c r="B107" s="23"/>
      <c r="C107" s="23"/>
      <c r="E107" s="59"/>
    </row>
    <row r="108" spans="2:5" s="18" customFormat="1" ht="12" x14ac:dyDescent="0.3">
      <c r="B108" s="23"/>
      <c r="C108" s="23"/>
      <c r="E108" s="59"/>
    </row>
    <row r="109" spans="2:5" s="18" customFormat="1" ht="12" x14ac:dyDescent="0.3">
      <c r="B109" s="23"/>
      <c r="C109" s="23"/>
      <c r="E109" s="59"/>
    </row>
    <row r="110" spans="2:5" s="18" customFormat="1" ht="12" x14ac:dyDescent="0.3">
      <c r="B110" s="23"/>
      <c r="C110" s="23"/>
      <c r="E110" s="59"/>
    </row>
    <row r="111" spans="2:5" s="18" customFormat="1" ht="12" x14ac:dyDescent="0.3">
      <c r="B111" s="23"/>
      <c r="C111" s="23"/>
      <c r="E111" s="59"/>
    </row>
    <row r="112" spans="2:5" s="18" customFormat="1" ht="12" x14ac:dyDescent="0.3">
      <c r="B112" s="23"/>
      <c r="C112" s="23"/>
      <c r="E112" s="59"/>
    </row>
    <row r="113" spans="2:5" s="18" customFormat="1" ht="12" x14ac:dyDescent="0.3">
      <c r="B113" s="23"/>
      <c r="C113" s="23"/>
      <c r="E113" s="59"/>
    </row>
    <row r="114" spans="2:5" s="18" customFormat="1" ht="12" x14ac:dyDescent="0.3">
      <c r="B114" s="23"/>
      <c r="C114" s="23"/>
      <c r="E114" s="59"/>
    </row>
    <row r="115" spans="2:5" s="18" customFormat="1" ht="12" x14ac:dyDescent="0.3">
      <c r="B115" s="23"/>
      <c r="C115" s="23"/>
      <c r="E115" s="59"/>
    </row>
    <row r="116" spans="2:5" s="18" customFormat="1" ht="12" x14ac:dyDescent="0.3">
      <c r="B116" s="23"/>
      <c r="C116" s="23"/>
      <c r="E116" s="59"/>
    </row>
    <row r="117" spans="2:5" s="18" customFormat="1" ht="12" x14ac:dyDescent="0.3">
      <c r="B117" s="23"/>
      <c r="C117" s="23"/>
      <c r="E117" s="59"/>
    </row>
    <row r="118" spans="2:5" s="18" customFormat="1" ht="12" x14ac:dyDescent="0.3">
      <c r="B118" s="23"/>
      <c r="C118" s="23"/>
      <c r="E118" s="59"/>
    </row>
    <row r="119" spans="2:5" s="18" customFormat="1" ht="11.5" x14ac:dyDescent="0.25">
      <c r="E119" s="59"/>
    </row>
    <row r="120" spans="2:5" s="18" customFormat="1" ht="11.5" x14ac:dyDescent="0.25">
      <c r="E120" s="59"/>
    </row>
    <row r="121" spans="2:5" s="18" customFormat="1" ht="11.5" x14ac:dyDescent="0.25">
      <c r="E121" s="59"/>
    </row>
    <row r="122" spans="2:5" s="18" customFormat="1" ht="11.5" x14ac:dyDescent="0.25">
      <c r="E122" s="59"/>
    </row>
    <row r="123" spans="2:5" s="18" customFormat="1" ht="11.5" x14ac:dyDescent="0.25">
      <c r="E123" s="59"/>
    </row>
    <row r="124" spans="2:5" s="18" customFormat="1" ht="11.5" x14ac:dyDescent="0.25">
      <c r="E124" s="59"/>
    </row>
    <row r="125" spans="2:5" s="18" customFormat="1" ht="11.5" x14ac:dyDescent="0.25">
      <c r="E125" s="59"/>
    </row>
    <row r="126" spans="2:5" s="18" customFormat="1" ht="11.5" x14ac:dyDescent="0.25">
      <c r="E126" s="59"/>
    </row>
    <row r="127" spans="2:5" s="18" customFormat="1" ht="11.5" x14ac:dyDescent="0.25">
      <c r="E127" s="59"/>
    </row>
    <row r="128" spans="2:5" s="18" customFormat="1" ht="11.5" x14ac:dyDescent="0.25">
      <c r="E128" s="59"/>
    </row>
    <row r="129" spans="5:5" s="18" customFormat="1" ht="11.5" x14ac:dyDescent="0.25">
      <c r="E129" s="59"/>
    </row>
    <row r="130" spans="5:5" s="22" customFormat="1" ht="11.5" x14ac:dyDescent="0.25">
      <c r="E130" s="57"/>
    </row>
    <row r="131" spans="5:5" s="22" customFormat="1" ht="11.5" x14ac:dyDescent="0.25">
      <c r="E131" s="57"/>
    </row>
    <row r="132" spans="5:5" s="22" customFormat="1" ht="11.5" x14ac:dyDescent="0.25">
      <c r="E132" s="57"/>
    </row>
    <row r="133" spans="5:5" s="22" customFormat="1" ht="11.5" x14ac:dyDescent="0.25">
      <c r="E133" s="57"/>
    </row>
    <row r="134" spans="5:5" s="22" customFormat="1" ht="11.5" x14ac:dyDescent="0.25">
      <c r="E134" s="57"/>
    </row>
    <row r="135" spans="5:5" s="22" customFormat="1" ht="11.5" x14ac:dyDescent="0.25">
      <c r="E135" s="57"/>
    </row>
    <row r="136" spans="5:5" s="22" customFormat="1" ht="11.5" x14ac:dyDescent="0.25">
      <c r="E136" s="57"/>
    </row>
    <row r="137" spans="5:5" s="22" customFormat="1" ht="11.5" x14ac:dyDescent="0.25">
      <c r="E137" s="57"/>
    </row>
  </sheetData>
  <mergeCells count="2">
    <mergeCell ref="B87:E92"/>
    <mergeCell ref="B6:C6"/>
  </mergeCells>
  <pageMargins left="0.7" right="0.7" top="0.75" bottom="0.75" header="0.3" footer="0.3"/>
  <pageSetup orientation="portrait" horizontalDpi="300" verticalDpi="300"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95DDC-C108-476B-A14C-1D4F0C51AD10}">
  <sheetPr>
    <tabColor rgb="FF7030A0"/>
    <pageSetUpPr fitToPage="1"/>
  </sheetPr>
  <dimension ref="A1:I35"/>
  <sheetViews>
    <sheetView showGridLines="0" zoomScale="90" zoomScaleNormal="90" zoomScaleSheetLayoutView="100" workbookViewId="0">
      <selection activeCell="D11" sqref="D11:G18"/>
    </sheetView>
  </sheetViews>
  <sheetFormatPr baseColWidth="10" defaultColWidth="10.26953125" defaultRowHeight="15.5" x14ac:dyDescent="0.35"/>
  <cols>
    <col min="1" max="1" width="5.7265625" style="13" customWidth="1"/>
    <col min="2" max="2" width="13.1796875" style="13" customWidth="1"/>
    <col min="3" max="3" width="75.81640625" style="13" customWidth="1"/>
    <col min="4" max="7" width="9" style="13" customWidth="1"/>
    <col min="8" max="8" width="10.26953125" style="13"/>
    <col min="9" max="9" width="11.7265625" style="13" bestFit="1" customWidth="1"/>
    <col min="10" max="16384" width="10.26953125" style="13"/>
  </cols>
  <sheetData>
    <row r="1" spans="1:7" ht="11.25" customHeight="1" x14ac:dyDescent="0.35">
      <c r="B1" s="15"/>
      <c r="C1" s="15"/>
      <c r="D1" s="15"/>
      <c r="E1" s="15"/>
      <c r="F1" s="15"/>
      <c r="G1" s="15"/>
    </row>
    <row r="2" spans="1:7" ht="11.25" customHeight="1" x14ac:dyDescent="0.35">
      <c r="B2" s="15"/>
      <c r="C2" s="15"/>
      <c r="D2" s="15"/>
      <c r="E2" s="15"/>
      <c r="F2" s="15"/>
      <c r="G2" s="15"/>
    </row>
    <row r="4" spans="1:7" x14ac:dyDescent="0.35">
      <c r="B4" s="6"/>
      <c r="C4" s="6"/>
      <c r="D4" s="6"/>
      <c r="E4" s="6"/>
      <c r="F4" s="6"/>
      <c r="G4" s="6"/>
    </row>
    <row r="5" spans="1:7" x14ac:dyDescent="0.35">
      <c r="A5" s="16"/>
      <c r="B5" s="323" t="s">
        <v>481</v>
      </c>
      <c r="C5" s="323"/>
      <c r="D5" s="323"/>
      <c r="E5" s="323"/>
      <c r="F5" s="323"/>
      <c r="G5" s="323"/>
    </row>
    <row r="6" spans="1:7" ht="15.75" customHeight="1" x14ac:dyDescent="0.35">
      <c r="A6" s="16"/>
      <c r="B6" s="307" t="str">
        <f>'KM1'!$B$6</f>
        <v>Cifras en millones de pesos chilenos (CLP$)</v>
      </c>
      <c r="C6" s="307"/>
      <c r="D6" s="146"/>
      <c r="E6" s="146"/>
      <c r="F6" s="146"/>
      <c r="G6" s="146"/>
    </row>
    <row r="7" spans="1:7" x14ac:dyDescent="0.35">
      <c r="A7" s="16"/>
      <c r="B7" s="146"/>
      <c r="C7" s="146"/>
      <c r="D7" s="146"/>
      <c r="E7" s="146"/>
      <c r="F7" s="146"/>
      <c r="G7" s="146"/>
    </row>
    <row r="8" spans="1:7" s="22" customFormat="1" ht="11.5" x14ac:dyDescent="0.25">
      <c r="D8" s="324" t="s">
        <v>106</v>
      </c>
      <c r="E8" s="325"/>
      <c r="F8" s="325"/>
      <c r="G8" s="326"/>
    </row>
    <row r="9" spans="1:7" s="22" customFormat="1" ht="11.5" x14ac:dyDescent="0.25">
      <c r="B9" s="327"/>
      <c r="C9" s="327"/>
      <c r="D9" s="328" t="str">
        <f>"Promedio"&amp;" "&amp;TEXT(EOMONTH([1]KM1!D8,-2),"mmmm")&amp;" "&amp;YEAR(EOMONTH([1]KM1!D8,-2))&amp;" a "&amp;TEXT([1]KM1!D8,"mmmm")&amp;" "&amp;YEAR([1]KM1!D8)</f>
        <v>Promedio octubre 2024 a diciembre 2024</v>
      </c>
      <c r="E9" s="329"/>
      <c r="F9" s="329"/>
      <c r="G9" s="330"/>
    </row>
    <row r="10" spans="1:7" s="22" customFormat="1" ht="11.5" x14ac:dyDescent="0.25">
      <c r="B10" s="108"/>
      <c r="C10" s="108"/>
      <c r="D10" s="305"/>
      <c r="E10" s="306"/>
      <c r="F10" s="306"/>
      <c r="G10" s="331"/>
    </row>
    <row r="11" spans="1:7" s="109" customFormat="1" ht="11.5" x14ac:dyDescent="0.25">
      <c r="B11" s="110">
        <v>1</v>
      </c>
      <c r="C11" s="148" t="s">
        <v>482</v>
      </c>
      <c r="D11" s="317">
        <f>'[5]Template LR1'!K7</f>
        <v>9696662.077134667</v>
      </c>
      <c r="E11" s="318"/>
      <c r="F11" s="318"/>
      <c r="G11" s="319"/>
    </row>
    <row r="12" spans="1:7" s="109" customFormat="1" ht="11.5" x14ac:dyDescent="0.25">
      <c r="B12" s="110">
        <v>2</v>
      </c>
      <c r="C12" s="148" t="s">
        <v>483</v>
      </c>
      <c r="D12" s="317">
        <f>'[5]Template LR1'!K8</f>
        <v>-64508.001628333332</v>
      </c>
      <c r="E12" s="318"/>
      <c r="F12" s="318"/>
      <c r="G12" s="319"/>
    </row>
    <row r="13" spans="1:7" s="109" customFormat="1" ht="23" x14ac:dyDescent="0.25">
      <c r="B13" s="111">
        <v>3</v>
      </c>
      <c r="C13" s="149" t="s">
        <v>484</v>
      </c>
      <c r="D13" s="320">
        <f>'[5]Template LR1'!K9</f>
        <v>0</v>
      </c>
      <c r="E13" s="321"/>
      <c r="F13" s="321"/>
      <c r="G13" s="322"/>
    </row>
    <row r="14" spans="1:7" s="109" customFormat="1" ht="11.5" x14ac:dyDescent="0.25">
      <c r="B14" s="110">
        <v>4</v>
      </c>
      <c r="C14" s="148" t="s">
        <v>485</v>
      </c>
      <c r="D14" s="317">
        <f>'[5]Template LR1'!K10</f>
        <v>-73721.331546999994</v>
      </c>
      <c r="E14" s="318"/>
      <c r="F14" s="318"/>
      <c r="G14" s="319"/>
    </row>
    <row r="15" spans="1:7" s="109" customFormat="1" ht="23" x14ac:dyDescent="0.25">
      <c r="B15" s="111">
        <v>5</v>
      </c>
      <c r="C15" s="149" t="s">
        <v>486</v>
      </c>
      <c r="D15" s="320">
        <f>'[5]Template LR1'!K11</f>
        <v>0</v>
      </c>
      <c r="E15" s="321"/>
      <c r="F15" s="321"/>
      <c r="G15" s="322"/>
    </row>
    <row r="16" spans="1:7" s="109" customFormat="1" ht="11.5" x14ac:dyDescent="0.25">
      <c r="B16" s="110">
        <v>6</v>
      </c>
      <c r="C16" s="148" t="s">
        <v>487</v>
      </c>
      <c r="D16" s="317">
        <f>'[5]Template LR1'!K12</f>
        <v>414775.48470533337</v>
      </c>
      <c r="E16" s="318"/>
      <c r="F16" s="318"/>
      <c r="G16" s="319"/>
    </row>
    <row r="17" spans="2:9" s="109" customFormat="1" ht="23" x14ac:dyDescent="0.3">
      <c r="B17" s="110">
        <v>7</v>
      </c>
      <c r="C17" s="148" t="s">
        <v>488</v>
      </c>
      <c r="D17" s="317">
        <f>'[5]Template LR1'!K13</f>
        <v>0</v>
      </c>
      <c r="E17" s="318"/>
      <c r="F17" s="318"/>
      <c r="G17" s="319"/>
      <c r="I17" s="112"/>
    </row>
    <row r="18" spans="2:9" s="22" customFormat="1" ht="12" x14ac:dyDescent="0.3">
      <c r="B18" s="21">
        <v>8</v>
      </c>
      <c r="C18" s="123" t="s">
        <v>489</v>
      </c>
      <c r="D18" s="332">
        <f>'[5]Template LR1'!K14</f>
        <v>9973208.2286646664</v>
      </c>
      <c r="E18" s="333"/>
      <c r="F18" s="333"/>
      <c r="G18" s="334"/>
      <c r="I18" s="113"/>
    </row>
    <row r="19" spans="2:9" s="18" customFormat="1" ht="11.5" x14ac:dyDescent="0.25"/>
    <row r="20" spans="2:9" s="18" customFormat="1" ht="12" thickBot="1" x14ac:dyDescent="0.3"/>
    <row r="21" spans="2:9" s="18" customFormat="1" ht="11.5" x14ac:dyDescent="0.25">
      <c r="B21" s="335"/>
      <c r="C21" s="335"/>
      <c r="D21" s="335"/>
      <c r="E21" s="335"/>
      <c r="F21" s="335"/>
      <c r="G21" s="335"/>
    </row>
    <row r="22" spans="2:9" s="22" customFormat="1" ht="11.5" x14ac:dyDescent="0.25">
      <c r="B22" s="28" t="s">
        <v>178</v>
      </c>
    </row>
    <row r="23" spans="2:9" s="22" customFormat="1" ht="15" customHeight="1" x14ac:dyDescent="0.25">
      <c r="B23" s="278"/>
      <c r="C23" s="279"/>
      <c r="D23" s="279"/>
      <c r="E23" s="279"/>
      <c r="F23" s="279"/>
      <c r="G23" s="280"/>
    </row>
    <row r="24" spans="2:9" s="114" customFormat="1" ht="15" customHeight="1" x14ac:dyDescent="0.35">
      <c r="B24" s="281"/>
      <c r="C24" s="282"/>
      <c r="D24" s="282"/>
      <c r="E24" s="282"/>
      <c r="F24" s="282"/>
      <c r="G24" s="283"/>
    </row>
    <row r="25" spans="2:9" s="114" customFormat="1" ht="15" customHeight="1" x14ac:dyDescent="0.35">
      <c r="B25" s="281"/>
      <c r="C25" s="282"/>
      <c r="D25" s="282"/>
      <c r="E25" s="282"/>
      <c r="F25" s="282"/>
      <c r="G25" s="283"/>
    </row>
    <row r="26" spans="2:9" s="114" customFormat="1" ht="15" customHeight="1" x14ac:dyDescent="0.35">
      <c r="B26" s="281"/>
      <c r="C26" s="282"/>
      <c r="D26" s="282"/>
      <c r="E26" s="282"/>
      <c r="F26" s="282"/>
      <c r="G26" s="283"/>
    </row>
    <row r="27" spans="2:9" s="114" customFormat="1" ht="15" customHeight="1" x14ac:dyDescent="0.35">
      <c r="B27" s="281"/>
      <c r="C27" s="282"/>
      <c r="D27" s="282"/>
      <c r="E27" s="282"/>
      <c r="F27" s="282"/>
      <c r="G27" s="283"/>
    </row>
    <row r="28" spans="2:9" s="114" customFormat="1" ht="15" customHeight="1" x14ac:dyDescent="0.35">
      <c r="B28" s="284"/>
      <c r="C28" s="285"/>
      <c r="D28" s="285"/>
      <c r="E28" s="285"/>
      <c r="F28" s="285"/>
      <c r="G28" s="286"/>
    </row>
    <row r="29" spans="2:9" s="22" customFormat="1" ht="12" thickBot="1" x14ac:dyDescent="0.3">
      <c r="B29" s="18"/>
      <c r="C29" s="18"/>
      <c r="D29" s="18"/>
    </row>
    <row r="30" spans="2:9" s="22" customFormat="1" ht="11.5" x14ac:dyDescent="0.25">
      <c r="B30" s="29"/>
      <c r="C30" s="29"/>
      <c r="D30" s="29"/>
      <c r="E30" s="29"/>
      <c r="F30" s="29"/>
      <c r="G30" s="29"/>
    </row>
    <row r="31" spans="2:9" s="22" customFormat="1" ht="11.5" x14ac:dyDescent="0.25">
      <c r="B31" s="18"/>
      <c r="C31" s="18"/>
      <c r="D31" s="18"/>
    </row>
    <row r="32" spans="2:9" s="22" customFormat="1" ht="11.5" x14ac:dyDescent="0.25">
      <c r="B32" s="18"/>
      <c r="C32" s="18"/>
      <c r="D32" s="18"/>
    </row>
    <row r="33" spans="2:4" s="22" customFormat="1" ht="11.5" x14ac:dyDescent="0.25">
      <c r="B33" s="18"/>
      <c r="C33" s="18"/>
      <c r="D33" s="18"/>
    </row>
    <row r="34" spans="2:4" s="22" customFormat="1" ht="11.5" x14ac:dyDescent="0.25">
      <c r="B34" s="18"/>
      <c r="C34" s="18"/>
      <c r="D34" s="18"/>
    </row>
    <row r="35" spans="2:4" s="22" customFormat="1" ht="11.5" x14ac:dyDescent="0.25">
      <c r="B35" s="18"/>
      <c r="C35" s="18"/>
      <c r="D35" s="18"/>
    </row>
  </sheetData>
  <mergeCells count="15">
    <mergeCell ref="B23:G28"/>
    <mergeCell ref="D11:G11"/>
    <mergeCell ref="D12:G12"/>
    <mergeCell ref="D13:G13"/>
    <mergeCell ref="B5:G5"/>
    <mergeCell ref="B6:C6"/>
    <mergeCell ref="D8:G8"/>
    <mergeCell ref="B9:C9"/>
    <mergeCell ref="D9:G10"/>
    <mergeCell ref="D17:G17"/>
    <mergeCell ref="D18:G18"/>
    <mergeCell ref="B21:G21"/>
    <mergeCell ref="D14:G14"/>
    <mergeCell ref="D15:G15"/>
    <mergeCell ref="D16:G16"/>
  </mergeCells>
  <pageMargins left="0.7" right="0.7" top="0.75" bottom="0.75" header="0.3" footer="0.3"/>
  <pageSetup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EE28AE7FDA41043891CADA299AAF8B7" ma:contentTypeVersion="12" ma:contentTypeDescription="Crear nuevo documento." ma:contentTypeScope="" ma:versionID="7edc271e90eb4d0ee4d2a2ae2a16e67a">
  <xsd:schema xmlns:xsd="http://www.w3.org/2001/XMLSchema" xmlns:xs="http://www.w3.org/2001/XMLSchema" xmlns:p="http://schemas.microsoft.com/office/2006/metadata/properties" xmlns:ns1="http://schemas.microsoft.com/sharepoint/v3" xmlns:ns2="4470b6db-7b90-4b27-a150-b3c59b1e9b9d" xmlns:ns3="574c5ac3-85c9-4dbc-99f3-3df084561bd1" targetNamespace="http://schemas.microsoft.com/office/2006/metadata/properties" ma:root="true" ma:fieldsID="dbe8a00d5a83c0185c444dbc9a341af2" ns1:_="" ns2:_="" ns3:_="">
    <xsd:import namespace="http://schemas.microsoft.com/sharepoint/v3"/>
    <xsd:import namespace="4470b6db-7b90-4b27-a150-b3c59b1e9b9d"/>
    <xsd:import namespace="574c5ac3-85c9-4dbc-99f3-3df084561b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iedades de la Directiva de cumplimiento unificado" ma:hidden="true" ma:internalName="_ip_UnifiedCompliancePolicyProperties">
      <xsd:simpleType>
        <xsd:restriction base="dms:Note"/>
      </xsd:simpleType>
    </xsd:element>
    <xsd:element name="_ip_UnifiedCompliancePolicyUIAction" ma:index="19"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0b6db-7b90-4b27-a150-b3c59b1e9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4c5ac3-85c9-4dbc-99f3-3df084561bd1"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D76D93-BE21-4C49-83E3-AFEFEA7CB213}">
  <ds:schemaRefs>
    <ds:schemaRef ds:uri="http://www.w3.org/XML/1998/namespace"/>
    <ds:schemaRef ds:uri="http://purl.org/dc/dcmitype/"/>
    <ds:schemaRef ds:uri="http://schemas.microsoft.com/office/2006/documentManagement/types"/>
    <ds:schemaRef ds:uri="http://schemas.microsoft.com/sharepoint/v3"/>
    <ds:schemaRef ds:uri="http://schemas.microsoft.com/office/infopath/2007/PartnerControls"/>
    <ds:schemaRef ds:uri="http://purl.org/dc/terms/"/>
    <ds:schemaRef ds:uri="4470b6db-7b90-4b27-a150-b3c59b1e9b9d"/>
    <ds:schemaRef ds:uri="http://schemas.openxmlformats.org/package/2006/metadata/core-properties"/>
    <ds:schemaRef ds:uri="574c5ac3-85c9-4dbc-99f3-3df084561bd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0C861F60-58EC-48FD-BA84-5DC63EAED8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70b6db-7b90-4b27-a150-b3c59b1e9b9d"/>
    <ds:schemaRef ds:uri="574c5ac3-85c9-4dbc-99f3-3df084561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61DED9-0635-417D-B8FD-130EC4B089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24</vt:i4>
      </vt:variant>
    </vt:vector>
  </HeadingPairs>
  <TitlesOfParts>
    <vt:vector size="55" baseType="lpstr">
      <vt:lpstr>Indice</vt:lpstr>
      <vt:lpstr>KM1</vt:lpstr>
      <vt:lpstr>OV1 </vt:lpstr>
      <vt:lpstr>LI1</vt:lpstr>
      <vt:lpstr>LI2</vt:lpstr>
      <vt:lpstr>CCA</vt:lpstr>
      <vt:lpstr>CC1</vt:lpstr>
      <vt:lpstr>CC2</vt:lpstr>
      <vt:lpstr>LR1</vt:lpstr>
      <vt:lpstr>LR2</vt:lpstr>
      <vt:lpstr>LIQ1</vt:lpstr>
      <vt:lpstr>LIQ2</vt:lpstr>
      <vt:lpstr>CR1</vt:lpstr>
      <vt:lpstr>CR2</vt:lpstr>
      <vt:lpstr>CR3</vt:lpstr>
      <vt:lpstr>CR4</vt:lpstr>
      <vt:lpstr>CR5</vt:lpstr>
      <vt:lpstr>CCR1</vt:lpstr>
      <vt:lpstr>CCR3</vt:lpstr>
      <vt:lpstr>CCR5</vt:lpstr>
      <vt:lpstr>CCR8</vt:lpstr>
      <vt:lpstr>SEC1</vt:lpstr>
      <vt:lpstr>MR1</vt:lpstr>
      <vt:lpstr>OR1</vt:lpstr>
      <vt:lpstr>OR2</vt:lpstr>
      <vt:lpstr>OR3</vt:lpstr>
      <vt:lpstr>RMBL1</vt:lpstr>
      <vt:lpstr>REM1</vt:lpstr>
      <vt:lpstr>REM2</vt:lpstr>
      <vt:lpstr>ENC</vt:lpstr>
      <vt:lpstr>CDC</vt:lpstr>
      <vt:lpstr>'OV1 '!_Toc404082824</vt:lpstr>
      <vt:lpstr>'OV1 '!_Toc404082825</vt:lpstr>
      <vt:lpstr>'CC1'!Área_de_impresión</vt:lpstr>
      <vt:lpstr>'CC2'!Área_de_impresión</vt:lpstr>
      <vt:lpstr>CCA!Área_de_impresión</vt:lpstr>
      <vt:lpstr>'CCR1'!Área_de_impresión</vt:lpstr>
      <vt:lpstr>'CCR3'!Área_de_impresión</vt:lpstr>
      <vt:lpstr>'CCR5'!Área_de_impresión</vt:lpstr>
      <vt:lpstr>'CCR8'!Área_de_impresión</vt:lpstr>
      <vt:lpstr>'CR1'!Área_de_impresión</vt:lpstr>
      <vt:lpstr>'CR2'!Área_de_impresión</vt:lpstr>
      <vt:lpstr>'CR3'!Área_de_impresión</vt:lpstr>
      <vt:lpstr>'CR4'!Área_de_impresión</vt:lpstr>
      <vt:lpstr>'CR5'!Área_de_impresión</vt:lpstr>
      <vt:lpstr>ENC!Área_de_impresión</vt:lpstr>
      <vt:lpstr>Indice!Área_de_impresión</vt:lpstr>
      <vt:lpstr>'KM1'!Área_de_impresión</vt:lpstr>
      <vt:lpstr>'LIQ1'!Área_de_impresión</vt:lpstr>
      <vt:lpstr>'LIQ2'!Área_de_impresión</vt:lpstr>
      <vt:lpstr>'LR1'!Área_de_impresión</vt:lpstr>
      <vt:lpstr>'LR2'!Área_de_impresión</vt:lpstr>
      <vt:lpstr>'MR1'!Área_de_impresión</vt:lpstr>
      <vt:lpstr>'OV1 '!Área_de_impresión</vt:lpstr>
      <vt:lpstr>'SEC1'!Área_de_impresión</vt:lpstr>
    </vt:vector>
  </TitlesOfParts>
  <Manager/>
  <Company>Management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Mauricio Alejandro Martinez León</dc:creator>
  <cp:keywords/>
  <dc:description/>
  <cp:lastModifiedBy>Francisca Abarca Morales</cp:lastModifiedBy>
  <cp:revision/>
  <cp:lastPrinted>2025-02-04T20:47:03Z</cp:lastPrinted>
  <dcterms:created xsi:type="dcterms:W3CDTF">2020-10-06T06:57:48Z</dcterms:created>
  <dcterms:modified xsi:type="dcterms:W3CDTF">2025-02-17T20:55:20Z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0x0101006EE28AE7FDA41043891CADA299AAF8B7</vt:lpwstr>
  </property>
</Properties>
</file>